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762" activeTab="8"/>
  </bookViews>
  <sheets>
    <sheet name="Додаток №2 " sheetId="1" r:id="rId1"/>
    <sheet name="Додаток №3.1" sheetId="2" r:id="rId2"/>
    <sheet name="Додаток №3 " sheetId="3" r:id="rId3"/>
    <sheet name="Додаток №7" sheetId="4" r:id="rId4"/>
    <sheet name="Додаток1" sheetId="5" r:id="rId5"/>
    <sheet name="Додаток4.1" sheetId="6" r:id="rId6"/>
    <sheet name="Додаток4.2" sheetId="7" r:id="rId7"/>
    <sheet name="Додаток №5" sheetId="8" r:id="rId8"/>
    <sheet name="Додаток №6" sheetId="9" r:id="rId9"/>
  </sheets>
  <externalReferences>
    <externalReference r:id="rId12"/>
    <externalReference r:id="rId13"/>
  </externalReferences>
  <definedNames>
    <definedName name="_ftn2" localSheetId="0">'Додаток №2 '!$A$149</definedName>
    <definedName name="_ftnref2" localSheetId="0">'Додаток №2 '!$B$143</definedName>
    <definedName name="д">#REF!</definedName>
    <definedName name="_xlnm.Print_Titles" localSheetId="0">'Додаток №2 '!$5:$9</definedName>
    <definedName name="_xlnm.Print_Area" localSheetId="0">'Додаток №2 '!$A$1:$M$146</definedName>
    <definedName name="щ">#REF!</definedName>
  </definedNames>
  <calcPr fullCalcOnLoad="1"/>
</workbook>
</file>

<file path=xl/sharedStrings.xml><?xml version="1.0" encoding="utf-8"?>
<sst xmlns="http://schemas.openxmlformats.org/spreadsheetml/2006/main" count="1147" uniqueCount="525">
  <si>
    <t>з виконанням службових обов'язків,  непрацездатним членам сімей, які перебувають на їх утриманні, на придбання твердого палива;</t>
  </si>
  <si>
    <t>Разом</t>
  </si>
  <si>
    <t xml:space="preserve">                   </t>
  </si>
  <si>
    <t>Видатки загального фонду</t>
  </si>
  <si>
    <t>Видатки спеціального фонду</t>
  </si>
  <si>
    <t>Всього</t>
  </si>
  <si>
    <t>010000</t>
  </si>
  <si>
    <t>Державне управління</t>
  </si>
  <si>
    <t>010116</t>
  </si>
  <si>
    <t>Органи місцевого самоврядування</t>
  </si>
  <si>
    <t>070000</t>
  </si>
  <si>
    <t>Освіта</t>
  </si>
  <si>
    <t>080000</t>
  </si>
  <si>
    <t>090000</t>
  </si>
  <si>
    <t>Соціальний захист та соціальне забезпечення</t>
  </si>
  <si>
    <t>090201</t>
  </si>
  <si>
    <t>090202</t>
  </si>
  <si>
    <t>090204</t>
  </si>
  <si>
    <t>090205</t>
  </si>
  <si>
    <t>090207</t>
  </si>
  <si>
    <t>090208</t>
  </si>
  <si>
    <t>090302</t>
  </si>
  <si>
    <t xml:space="preserve">Допомога у зв"язку з вагітністю і пологами </t>
  </si>
  <si>
    <t>090303</t>
  </si>
  <si>
    <t>090304</t>
  </si>
  <si>
    <t>090305</t>
  </si>
  <si>
    <t>090306</t>
  </si>
  <si>
    <t>090401</t>
  </si>
  <si>
    <t>090405</t>
  </si>
  <si>
    <t>091101</t>
  </si>
  <si>
    <t>091204</t>
  </si>
  <si>
    <t>091300</t>
  </si>
  <si>
    <t>Державна соціальна допомога інвалідам з дитинства та дітям-інвалідам</t>
  </si>
  <si>
    <t xml:space="preserve"> Культура і мистецтво</t>
  </si>
  <si>
    <t>120100</t>
  </si>
  <si>
    <t>120201</t>
  </si>
  <si>
    <t>Фізична культура і спорт</t>
  </si>
  <si>
    <t>Транспорт, дорожнє господарство, зв’язок,  телекомунікації та інформатика</t>
  </si>
  <si>
    <t xml:space="preserve">Видатки, не віднесені до основних груп </t>
  </si>
  <si>
    <t>250311</t>
  </si>
  <si>
    <t>Всього видатків</t>
  </si>
  <si>
    <t>Періодичні видання(газети та журнали)</t>
  </si>
  <si>
    <t>Дотації вирівнювання,що передаються з районних та міських(міст Києва і Севастополя,міст республіканського і обласного значення)бюджетів</t>
  </si>
  <si>
    <t>Додаток 2</t>
  </si>
  <si>
    <t>до рішення районної ради</t>
  </si>
  <si>
    <t>060702</t>
  </si>
  <si>
    <t>Місцева пожежна охорона</t>
  </si>
  <si>
    <t>Державна соціальна допомога малозабезпеченим сім"ям</t>
  </si>
  <si>
    <t>Телебачення і радіомовлення</t>
  </si>
  <si>
    <t>120000</t>
  </si>
  <si>
    <t>Засоби масової інформації</t>
  </si>
  <si>
    <t>170102</t>
  </si>
  <si>
    <t>Компенсаційні виплати на пільговий проїзд автомобільним транспортом окремим категоріям громадян</t>
  </si>
  <si>
    <t>170302</t>
  </si>
  <si>
    <t>090210</t>
  </si>
  <si>
    <t>090211</t>
  </si>
  <si>
    <t>Компенсаційні виплати за пільговий проїзд окремих  категорій громадян на залізничному транспорті</t>
  </si>
  <si>
    <t>Утримання центрів соціальних служб для сім"ї, дітей та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</si>
  <si>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</si>
  <si>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</si>
  <si>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</si>
  <si>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</si>
  <si>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Допомога на дітей одиноким матерям</t>
  </si>
  <si>
    <t>240900</t>
  </si>
  <si>
    <t xml:space="preserve">Допомога на догляд за дитиною віком до 3 років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</si>
  <si>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</si>
  <si>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споживання</t>
  </si>
  <si>
    <t>розвитку</t>
  </si>
  <si>
    <t>(грн.)</t>
  </si>
  <si>
    <t>090413</t>
  </si>
  <si>
    <t>Допомога на догляд за інвалідом І чи ІІ групи внаслідок психічного розладу</t>
  </si>
  <si>
    <t>090417</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</si>
  <si>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</si>
  <si>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</si>
  <si>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</si>
  <si>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І та ІІ груп</t>
  </si>
  <si>
    <t>Пільги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</si>
  <si>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катастрофою,на придбання твердого палива</t>
  </si>
  <si>
    <t>090406</t>
  </si>
  <si>
    <t>Субсидії населенню для відшкодування витрат на придбання твердого та рідкого пічного побутового палива і скрапленого газу</t>
  </si>
  <si>
    <t>090308</t>
  </si>
  <si>
    <t>Допомога при усиновленні дитини</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</si>
  <si>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</si>
  <si>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</si>
  <si>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060000</t>
  </si>
  <si>
    <t>Правоохоронна діяльність та забезпечення  безпеки держави</t>
  </si>
  <si>
    <t>070201</t>
  </si>
  <si>
    <t>Загальноосвітні школи/в т.ч.школа-дитячий садок,інтернат при школі/,спеціалізовані школи,ліцеі,гімназіі,колегіуми</t>
  </si>
  <si>
    <t>070401</t>
  </si>
  <si>
    <t>Позашкільні заклади освіти, заходи із позашкільної роботи з дітьми</t>
  </si>
  <si>
    <t>070801</t>
  </si>
  <si>
    <t>Придбання підручників</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</si>
  <si>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</si>
  <si>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</si>
  <si>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</si>
  <si>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</si>
  <si>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</si>
  <si>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</si>
  <si>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</si>
  <si>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</si>
  <si>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</si>
  <si>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</si>
  <si>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</si>
  <si>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</si>
  <si>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070303</t>
  </si>
  <si>
    <t>Дитячі будинки ( в т.ч. сімейного типу, прийомні сім"ї)</t>
  </si>
  <si>
    <t>Охорона здоров"я</t>
  </si>
  <si>
    <t>080101</t>
  </si>
  <si>
    <t xml:space="preserve">Лікарні </t>
  </si>
  <si>
    <t>081002</t>
  </si>
  <si>
    <t>Інші заходи по охороні здоров"я</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</si>
  <si>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</si>
  <si>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</si>
  <si>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</si>
  <si>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</si>
  <si>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</si>
  <si>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</si>
  <si>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</si>
  <si>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</si>
  <si>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130107</t>
  </si>
  <si>
    <t>Утримання та навчально-тренувальна робота дитячо-юнацьких спортивних шкіл</t>
  </si>
  <si>
    <t>130112</t>
  </si>
  <si>
    <t>Інші видатки</t>
  </si>
  <si>
    <t>130113</t>
  </si>
  <si>
    <t xml:space="preserve">Централізовані бухгалтерії </t>
  </si>
  <si>
    <t>240000</t>
  </si>
  <si>
    <t>Цільові фонди</t>
  </si>
  <si>
    <t>Разом видатків</t>
  </si>
  <si>
    <t>Міжбюджетні трансферти</t>
  </si>
  <si>
    <t>Витрати на поховання учасників бойових дій та інвалідів війни</t>
  </si>
  <si>
    <t>090215</t>
  </si>
  <si>
    <t>Пільги багатодітним сім’ям на житлово-комунальні  послуги</t>
  </si>
  <si>
    <t>090216</t>
  </si>
  <si>
    <t>Допомога на дітей, над якими встановлено опіку чи піклування</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</si>
  <si>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</si>
  <si>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Субсидії населенню для відшкодування витрат на оплату житлово-комунальних послуг</t>
  </si>
  <si>
    <t>Найменування коду тимчасової класифікації видатків та кредитування місцевих бюджетів</t>
  </si>
  <si>
    <t xml:space="preserve">  комунальні послуги та енергоносії</t>
  </si>
  <si>
    <t>з них</t>
  </si>
  <si>
    <t xml:space="preserve"> оплата праці</t>
  </si>
  <si>
    <t xml:space="preserve">з них </t>
  </si>
  <si>
    <t xml:space="preserve"> оплата праці </t>
  </si>
  <si>
    <t xml:space="preserve"> комунальні послуги та енергоносії</t>
  </si>
  <si>
    <t>бюджет розвитку</t>
  </si>
  <si>
    <t>з них: капітальні видатки за рахунок коштів, що передаються із загального фонду до бюджету розвитку (спеціального фонду)</t>
  </si>
  <si>
    <t>080300</t>
  </si>
  <si>
    <t>080600</t>
  </si>
  <si>
    <t>090412</t>
  </si>
  <si>
    <t>Інші видатки на соціальний захист населення</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</si>
  <si>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</si>
  <si>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т.ч.</t>
  </si>
  <si>
    <t>250354</t>
  </si>
  <si>
    <t xml:space="preserve">Субвенція з державного бюджету місцевим бюджетам на будівництво,реконструкцію,ремонт та утримання вулиць і доріг комунальної власності у населених пунктах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</si>
  <si>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 рядового та начальницького складу органів і підрозділів цивільного захисту, Державної служби спецівльного звязку та захисту інформації України, які загинули (померли), пропали безвісти або стали інвалідами при ппроходженні служби, на житлово-комунальні послуги</t>
  </si>
  <si>
    <t xml:space="preserve">Надання пільг ветеранам військової служби, ветеранам органів внутрішніх справ,ветеранам податкової міліції, ветеранам державної пожежної охорони,ветеранам Державної кримінально-виконавчої служби,ветеранам служби цивільного захисту,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</si>
  <si>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Пільги пенсіонерам з числа спеціалістів із захисту рослин,передбачені частиною четвертою статті 20 Закону України "Про захист рослин",громадянам,передбачені пунктом "ї" частини першої статті 77 Основ законодавства про охорону здоров"я,частиною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освіту",на безоплатне користування житлом, опаленням та освітленням.</t>
  </si>
  <si>
    <t>Пільги пенсіонерам з числа спеціалістів із захисту рослин,передбачені частиною четвертою статті 20 Закону України "Про захист рослин",громадянам,передбачені пунктом "ї" частини першої статті 77 Основ законодавства про охорону здоров"я,частиною п'ятою статті 29 Закону України "Про культуру",частиною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</si>
  <si>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Фельдшерсько-акушерські пункти</t>
  </si>
  <si>
    <t>Поліклініки і амбулаторії (крім спеціалізованих поліклінік та загальних і спеціалізованих   стоматологічних поліклінік)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</si>
  <si>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t>
  </si>
  <si>
    <t>Пільги багатодітним сім’ям на придбання твердого палива та скрапленого газу</t>
  </si>
  <si>
    <t>Допомога при народженні дитини</t>
  </si>
  <si>
    <t>Територіальні центри соціального обслуговування (надання соціальних послуг) </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</si>
  <si>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</si>
  <si>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т.ч. субвенція з Державного бюджету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</si>
  <si>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</si>
  <si>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091205</t>
  </si>
  <si>
    <t>Керівник секретаріату</t>
  </si>
  <si>
    <t>А.В.Смілянець</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</si>
  <si>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</si>
  <si>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Батьківщиноою, вдовам (вдівцям) та батькам померлих (загиблих) осіб,  які мають особливі заслуги перед Батьківщиноою, ветеранам праці, особам, які мають особливі трудові заслуги перед Батьківщиноою,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</si>
  <si>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</si>
  <si>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090209</t>
  </si>
  <si>
    <t>090214</t>
  </si>
  <si>
    <t>Пільги окремим категоріям громадян з послуг зв"язку</t>
  </si>
  <si>
    <t>Пільги на медичне обслуговування громадянам, які постраждали внаслідок Чорнобильської катастрофи</t>
  </si>
  <si>
    <t>090212</t>
  </si>
  <si>
    <t>091206</t>
  </si>
  <si>
    <t>Центри соціальної реабілітації дітей - інвалідів; центри професійної реабілітації інвалідів </t>
  </si>
  <si>
    <t>210110</t>
  </si>
  <si>
    <t>Заходи з організації рятування на водах </t>
  </si>
  <si>
    <t>210000</t>
  </si>
  <si>
    <t>250313</t>
  </si>
  <si>
    <t>250344</t>
  </si>
  <si>
    <t>250380</t>
  </si>
  <si>
    <t>250404</t>
  </si>
  <si>
    <t>Додаткова дотація з державного бюджету на вирівнювання фінансової забезпеченості місцевих бюджетів </t>
  </si>
  <si>
    <t>Субвенція з місцевого бюджету державному бюджету на виконання програм соціально-економічного та культурного розвитку регіонів </t>
  </si>
  <si>
    <t>Інші субвенції </t>
  </si>
  <si>
    <t>Інші видатки </t>
  </si>
  <si>
    <t>150101</t>
  </si>
  <si>
    <t>150000</t>
  </si>
  <si>
    <t>Капітальні вкладення </t>
  </si>
  <si>
    <t>Будівництво</t>
  </si>
  <si>
    <t>250324</t>
  </si>
  <si>
    <t>Субвенція іншим бюджетам на виконання інвестиційних проектів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</si>
  <si>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</si>
  <si>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</si>
  <si>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180000</t>
  </si>
  <si>
    <t>Запобігання та ліквідація надзвичайних ситуацій та наслідків стихійного лиха </t>
  </si>
  <si>
    <t>Інші послуги, пов'язані з економічною діяльністю </t>
  </si>
  <si>
    <t>250319</t>
  </si>
  <si>
    <t>Додаткова дотація з державного бюджету місцевим бюджетам на оплату праці працівників бюджетних установ</t>
  </si>
  <si>
    <t>250315</t>
  </si>
  <si>
    <t>Інша додаткова дотація</t>
  </si>
  <si>
    <t>100000</t>
  </si>
  <si>
    <t>100602</t>
  </si>
  <si>
    <t>Житлово-комунальне господарство</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</si>
  <si>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</si>
  <si>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Центри первинної медичної (медико-санітарної) допомоги</t>
  </si>
  <si>
    <t>080800</t>
  </si>
  <si>
    <t xml:space="preserve">Видатки районного бюджету  на 2014 рік </t>
  </si>
  <si>
    <t>Капітальні вкладення</t>
  </si>
  <si>
    <t>В т.ч. субвенція з Державного бюджету на здійснення заходів щодо соціально-економічного розвитку окремих територій</t>
  </si>
  <si>
    <t>091207</t>
  </si>
  <si>
    <t>Пільги, що надаються населенню (крім ветеранів війни і праці, військової служби, огранів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</si>
  <si>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</si>
  <si>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 </t>
  </si>
  <si>
    <t xml:space="preserve">від 25.04.2014  № 38-1/VI   </t>
  </si>
  <si>
    <t>250102</t>
  </si>
  <si>
    <t>Резервний фонд</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</si>
  <si>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</si>
  <si>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</si>
  <si>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3.1</t>
  </si>
  <si>
    <t>Розподіл видатків районного бюджету на 2014 рік за головними розпорядниками коштів</t>
  </si>
  <si>
    <t xml:space="preserve">від 25.04.2014 № 38-1/VI   </t>
  </si>
  <si>
    <t>КПКВК  місцевих бюджетів (7 знаків групування:  за ГРК, відповід. вик., програма/ підпрограма)</t>
  </si>
  <si>
    <t>Код типової  класифікації видатків місцевихї бюджетів</t>
  </si>
  <si>
    <t>Найменування програми/підпрограми видатків та кредитування місцевих бюджетів</t>
  </si>
  <si>
    <t xml:space="preserve">з них  </t>
  </si>
  <si>
    <t xml:space="preserve"> комунальні послуги  та енергоносії</t>
  </si>
  <si>
    <t xml:space="preserve">  комунальні послуги  та енергоносії</t>
  </si>
  <si>
    <t xml:space="preserve"> бюджет розвитку</t>
  </si>
  <si>
    <t xml:space="preserve">з них: капітальні видатки за рахунок  коштів, що передаються із загального фонду до бюджету розвитку (спеціального фонду) </t>
  </si>
  <si>
    <t>0100000</t>
  </si>
  <si>
    <t>Черкаська районна  рада</t>
  </si>
  <si>
    <t>0110000</t>
  </si>
  <si>
    <t>0110060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</si>
  <si>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</si>
  <si>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t>0119230</t>
  </si>
  <si>
    <t>0118601</t>
  </si>
  <si>
    <t>інші видатки</t>
  </si>
  <si>
    <t>Відділ освіти  Черкаської районної державної адміністрації</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</si>
  <si>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</si>
  <si>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</si>
  <si>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</si>
  <si>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</si>
  <si>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</si>
  <si>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</si>
  <si>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</si>
  <si>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</si>
  <si>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</si>
  <si>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0300000</t>
  </si>
  <si>
    <t>Черкаська районна державна адміністрація</t>
  </si>
  <si>
    <t>0310000</t>
  </si>
  <si>
    <t>0317010</t>
  </si>
  <si>
    <t>0312000</t>
  </si>
  <si>
    <t>0312010</t>
  </si>
  <si>
    <t>Багатопрофільна  стаціонарна медична допомога населенню</t>
  </si>
  <si>
    <t>0312120</t>
  </si>
  <si>
    <t>Амбулаторно-поліклінічна допомога населенню</t>
  </si>
  <si>
    <t>0312150</t>
  </si>
  <si>
    <t>0312180</t>
  </si>
  <si>
    <t>Первинна медико-санітарна допомога</t>
  </si>
  <si>
    <t>0312801</t>
  </si>
  <si>
    <t>Інші заходи в галузі  охорони здоров"я</t>
  </si>
  <si>
    <t>0313131</t>
  </si>
  <si>
    <t>Центри соціальних служб для сім"ї, дітей та  молоді</t>
  </si>
  <si>
    <t>0318602</t>
  </si>
  <si>
    <t>0316310</t>
  </si>
  <si>
    <t>Реалізація заходів щодо інвестиційного розвитку території</t>
  </si>
  <si>
    <t>субвенція з Державного бюджету на здійснення заходів щодо соціально-економічного розвитку окремих територій</t>
  </si>
  <si>
    <t xml:space="preserve">Управління праці і соціального захисту населення Черкаської районної державної адміністрації </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</si>
  <si>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</si>
  <si>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</si>
  <si>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</si>
  <si>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субвенція з державного бюджету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</si>
  <si>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</si>
  <si>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Батьківщиноою, вдовам (вдівцям) та батькам померлих (загиблих) осіб,  які мають особливі заслуги перед Батьківщиноою, ветеранам праці, особам, які мають особливі трудові заслуги перед Батьківщиноою,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</si>
  <si>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 рядового та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</si>
  <si>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ветеранів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ветеранам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</si>
  <si>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</si>
  <si>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катастрофою,на придбання твердого палива</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</si>
  <si>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</si>
  <si>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Надання пільг пенсіонерам з числа спеціалістів із захисту рослин,передбачені частиною четвертою статті 20 Закону України "Про захист рослин",громадянам,передбачені пунктом "ї" частини першої статті 77 Основ законодавства про охорону здоров"я,частиною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освіту",на безоплатне користування житлом, опаленням та освітленням.</t>
  </si>
  <si>
    <t>Надання пільг пенсіонерам з числа спеціалістів із захисту рослин,передбачені частиною четвертою статті 20 Закону України "Про захист рослин",громадянам,передбачені пунктом "ї" частини першої статті 77 Основ законодавства про охорону здоров"я,частиною п'ятою статті 29 Закону України "Про культуру",частиною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</si>
  <si>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</si>
  <si>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</si>
  <si>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</si>
  <si>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</si>
  <si>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 xml:space="preserve">Надання допомоги на догляд за дитиною віком до трьох  років </t>
  </si>
  <si>
    <t>Надання допомоги при народженні дитини</t>
  </si>
  <si>
    <t>Надання допомоги на дітей, над якими встановлено опіку  чи піклування</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</si>
  <si>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</si>
  <si>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</si>
  <si>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</si>
  <si>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</si>
  <si>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</si>
  <si>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на догляд за інвалідом І чи ІІ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</si>
  <si>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</si>
  <si>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</si>
  <si>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</si>
  <si>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Надання реабілітаційних послуг інвалідам та дітям-інвалідам </t>
  </si>
  <si>
    <t>Надання пільг населенню (крім ветеранів війни і праці, військової служби, огранів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</si>
  <si>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</si>
  <si>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</si>
  <si>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170000</t>
  </si>
  <si>
    <t xml:space="preserve">Транспорт, дорожнє господарство, зв"язок, телекомунікаціі та інформатика </t>
  </si>
  <si>
    <t>Відділ у справах сім'ї, молоді та спорту Черкаської районної державної адміністрації</t>
  </si>
  <si>
    <t>130000</t>
  </si>
  <si>
    <t xml:space="preserve">Централізований  бухгалтерський та фінансовий облік в сфері фізичної культури і спорту </t>
  </si>
  <si>
    <t>Відділ культури і туризму Черкаської районної державної адміністрації</t>
  </si>
  <si>
    <t>110000</t>
  </si>
  <si>
    <t>Культура і мистецтво</t>
  </si>
  <si>
    <t>Сприяння діяльності телебачення і радіомовлення</t>
  </si>
  <si>
    <t>Підтримка періодичних виданнь /газет та журналів/</t>
  </si>
  <si>
    <t xml:space="preserve"> Фінансове управління Черкаської районної державної адміністрації</t>
  </si>
  <si>
    <t>Дотації вирівнювання,що передаються з районних та міських /міст Киева і Севастополя,міст республіканського і обласного значення/ бюджетів</t>
  </si>
  <si>
    <t>Інші субвенції</t>
  </si>
  <si>
    <t>ВСЬОГО ВИДАТКІВ:</t>
  </si>
  <si>
    <t>Додаток 3</t>
  </si>
  <si>
    <t xml:space="preserve">від 25.04.2014 №38-1/VI   </t>
  </si>
  <si>
    <t>Код типової відомчої класифікації видатків</t>
  </si>
  <si>
    <t xml:space="preserve">Назва головного розпорядника коштів </t>
  </si>
  <si>
    <t>01</t>
  </si>
  <si>
    <t>10</t>
  </si>
  <si>
    <t>03</t>
  </si>
  <si>
    <t>Утримання центрів соціальних служб для сім"ї, дітей та  молоді</t>
  </si>
  <si>
    <t>15</t>
  </si>
  <si>
    <t>Пільги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</si>
  <si>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ветеранів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ветеранам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t>
  </si>
  <si>
    <t>Допомога  у зв"язку з вагітністю і пологами</t>
  </si>
  <si>
    <t>Допомога на дітей, над якими встановлено опіку  чи піклування</t>
  </si>
  <si>
    <t>Субсидії населенню для відшкодування витрат на  оплату житлово-комунальних послуг</t>
  </si>
  <si>
    <t>11</t>
  </si>
  <si>
    <t>24</t>
  </si>
  <si>
    <t>Періодичні видання /газети та журнали/</t>
  </si>
  <si>
    <t>76</t>
  </si>
  <si>
    <t>Інша субвенція</t>
  </si>
  <si>
    <t>Додаток 7</t>
  </si>
  <si>
    <t>від 25.04.2014р.  № 38-1/ VІ</t>
  </si>
  <si>
    <t xml:space="preserve">     Перелік об"єктів, видатки на які у 2014 році будуть проводитись за рахунок коштів бюджету розвитку</t>
  </si>
  <si>
    <t>Код типової відомчої класифікації видатків місцевих бюджетів</t>
  </si>
  <si>
    <t>Назва обєктів відповідно до проектно-кошторисної документації</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</si>
  <si>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</si>
  <si>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</si>
  <si>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об"єкту на майбутні роки</t>
  </si>
  <si>
    <t>Разом  видатків на поточний рік</t>
  </si>
  <si>
    <t>з них:</t>
  </si>
  <si>
    <t>капітальні видатки за рахунок коштів, що передаються із загального фонду до бюджету розвитку (спеціального фонду)</t>
  </si>
  <si>
    <t>Відділ освіти райдержадміністрації</t>
  </si>
  <si>
    <t xml:space="preserve">Освіта </t>
  </si>
  <si>
    <t>Загальноосвітні школи (в т.ч. школа-дитячий садок, інтернат при школі), спеціалізовані школи, ліцеї, гімназії, колегіуми</t>
  </si>
  <si>
    <t>Райдержадміністрація</t>
  </si>
  <si>
    <t>Охорона здоров'я</t>
  </si>
  <si>
    <t>Лікарні</t>
  </si>
  <si>
    <t>Управління праці і соціального захисту населення</t>
  </si>
  <si>
    <t xml:space="preserve">Інші видатки </t>
  </si>
  <si>
    <t xml:space="preserve">Відділ культури і туризму райдержадміністрації </t>
  </si>
  <si>
    <t>ВСЬОГО</t>
  </si>
  <si>
    <t>Додаток  1</t>
  </si>
  <si>
    <t>від 25.04.2014 р.  № 38-1/VI</t>
  </si>
  <si>
    <t xml:space="preserve">     Доходи районного бюджету на 2014 рік</t>
  </si>
  <si>
    <t xml:space="preserve">    Код</t>
  </si>
  <si>
    <t>Загальний</t>
  </si>
  <si>
    <t xml:space="preserve"> Спеціальний фонд</t>
  </si>
  <si>
    <t xml:space="preserve">  Разом</t>
  </si>
  <si>
    <t>Найменування доходів згідно із бюджетною класифікацією</t>
  </si>
  <si>
    <t>фонд</t>
  </si>
  <si>
    <t>у т.ч. бюджет розвитку</t>
  </si>
  <si>
    <t xml:space="preserve">                 Податкові надходження</t>
  </si>
  <si>
    <t>Податки на доходи,податки на прибуток,податки на збільшення ринкової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</si>
  <si>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</si>
  <si>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</si>
  <si>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</si>
  <si>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</si>
  <si>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</si>
  <si>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</si>
  <si>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</si>
  <si>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 xml:space="preserve">               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</si>
  <si>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</si>
  <si>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</si>
  <si>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</si>
  <si>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Адміністративні збори та платежі, доходи від некомерційної господарської діяльності</t>
  </si>
  <si>
    <t xml:space="preserve">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</si>
  <si>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</si>
  <si>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</si>
  <si>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t>
  </si>
  <si>
    <t>Власні надходження бюджетних установ</t>
  </si>
  <si>
    <t>х</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</si>
  <si>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</si>
  <si>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</si>
  <si>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</si>
  <si>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</si>
  <si>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</si>
  <si>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</si>
  <si>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</si>
  <si>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</si>
  <si>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</si>
  <si>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</si>
  <si>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 РАЗОМ ДОХОДІВ</t>
  </si>
  <si>
    <t xml:space="preserve">             Офіційні трансферти </t>
  </si>
  <si>
    <t>Від органів державного управління</t>
  </si>
  <si>
    <t>Кошти, що надходять з інших бюджетів</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</si>
  <si>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</si>
  <si>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 xml:space="preserve">Дотації </t>
  </si>
  <si>
    <t xml:space="preserve">Дотації вирівнювання з державного бюджету місцевим бюджетам </t>
  </si>
  <si>
    <t>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</si>
  <si>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</si>
  <si>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</si>
  <si>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</si>
  <si>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</si>
  <si>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</si>
  <si>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</si>
  <si>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оплату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</si>
  <si>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</si>
  <si>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t>
  </si>
  <si>
    <t>Субвенція на проведення видатків місцевих бюджетів, що враховуються при визначенні обсягу міжбюджетних трансфертів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</si>
  <si>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</si>
  <si>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</si>
  <si>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</si>
  <si>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 xml:space="preserve">Кошти,  одержані із загального фонду бюджету до бюджету розвитку (спеціальний фонд) </t>
  </si>
  <si>
    <t xml:space="preserve">                                   ВСЬОГО</t>
  </si>
  <si>
    <t xml:space="preserve"> Керівник секретаріату</t>
  </si>
  <si>
    <t>С. М. Ярославський</t>
  </si>
  <si>
    <t>Додаток  4.1.</t>
  </si>
  <si>
    <t xml:space="preserve"> рішення районної ради</t>
  </si>
  <si>
    <t xml:space="preserve">             Показники</t>
  </si>
  <si>
    <t>міжбюджетних трансфертів, що надходять до  Черкаського районного бюджету</t>
  </si>
  <si>
    <t xml:space="preserve">            з  інших бюджетів, на 2014 рік</t>
  </si>
  <si>
    <t>Код бюджету</t>
  </si>
  <si>
    <t>Найменування АТО</t>
  </si>
  <si>
    <t>Загальний фонд</t>
  </si>
  <si>
    <t>Спеціальний фонд</t>
  </si>
  <si>
    <t xml:space="preserve">Розрахунковий обсяг надходжень загального фонду сільських  бюджетів, що враховуються при визначенні міжбюджетних трансфертів </t>
  </si>
  <si>
    <t xml:space="preserve">     Сума</t>
  </si>
  <si>
    <t>Щоденний норматив відрахувань*</t>
  </si>
  <si>
    <t>Байбузівський сільський</t>
  </si>
  <si>
    <t>Білозірський сільський</t>
  </si>
  <si>
    <t>Будищенський сільський</t>
  </si>
  <si>
    <t>Вергунівський сільський</t>
  </si>
  <si>
    <t>Геронимівський сільський</t>
  </si>
  <si>
    <t>Дубіївський сільський</t>
  </si>
  <si>
    <t>Кумейківський сільський</t>
  </si>
  <si>
    <t>Леськівський сільський</t>
  </si>
  <si>
    <t>Мошнівський сільський</t>
  </si>
  <si>
    <t>Руськополянський сільський</t>
  </si>
  <si>
    <t>Сагунівський сільський</t>
  </si>
  <si>
    <t>Свидівоцький сільський</t>
  </si>
  <si>
    <t>Степанківський сільський</t>
  </si>
  <si>
    <t>Тубільцівський сільський</t>
  </si>
  <si>
    <t>Хацьківський сільський</t>
  </si>
  <si>
    <t>Хутірський сільський</t>
  </si>
  <si>
    <t>Червонослобідський сільський</t>
  </si>
  <si>
    <t>Яснозірський сільський</t>
  </si>
  <si>
    <t>Черкаський обласний бюджет</t>
  </si>
  <si>
    <t>Державний бюджет</t>
  </si>
  <si>
    <t xml:space="preserve">Сума надходження доходів сільських бюджетів,  що враховуються при визначенні міжбюджетних трансфертів, </t>
  </si>
  <si>
    <t>від якої відраховуються кошти до районного бюджету:</t>
  </si>
  <si>
    <t>Будищанський сільський бюджет        -</t>
  </si>
  <si>
    <t>грн.</t>
  </si>
  <si>
    <t>Степанківський сільський бюджет        -</t>
  </si>
  <si>
    <t>* у відсотках до доходів сільських бюджетів, що враховуються при визначенні міжбюджетних трансфертів.</t>
  </si>
  <si>
    <t>_____________А.В.Смілянець</t>
  </si>
  <si>
    <t>Додаток 4.2.</t>
  </si>
  <si>
    <t>Показники</t>
  </si>
  <si>
    <t xml:space="preserve">міжбюджетних трансфертів, що передаються з Черкаського </t>
  </si>
  <si>
    <t>районного бюджету  до  інших  бюджетів,  на 2014 рік</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</si>
  <si>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</si>
  <si>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Ірдинський селищний</t>
  </si>
  <si>
    <t>Думанецький сільський</t>
  </si>
  <si>
    <t>Софіївський сільський</t>
  </si>
  <si>
    <t>Худяківський сільський</t>
  </si>
  <si>
    <t>Чорнявський сільський</t>
  </si>
  <si>
    <t>Сума надходження доходів загального фонду районного бюджету, від якої відраховується</t>
  </si>
  <si>
    <t xml:space="preserve"> дотація вирівнювання - 146 396 738 грн.</t>
  </si>
  <si>
    <t xml:space="preserve">* у відсотках до доходів загального фонду районного бюджету, що  враховуються  при   </t>
  </si>
  <si>
    <t>визначені трансфертів  (включаючи дотацію з держбюджету та вилучення з сільських рад).</t>
  </si>
  <si>
    <t>________________</t>
  </si>
  <si>
    <t xml:space="preserve">                  А.В.Смілянець</t>
  </si>
  <si>
    <t>Додаток  5</t>
  </si>
  <si>
    <t xml:space="preserve">до рішення районної ради </t>
  </si>
  <si>
    <t>від 25.04.2014 № 38-1/VI</t>
  </si>
  <si>
    <t xml:space="preserve">     Перелік регіональних програм, які фінансуватимуться за рахунок коштів районного бюджету у  2014 році</t>
  </si>
  <si>
    <t>КВК</t>
  </si>
  <si>
    <t>Назва розпорядника коштів, найменування КТКВ</t>
  </si>
  <si>
    <t xml:space="preserve">Найменування програми </t>
  </si>
  <si>
    <t xml:space="preserve">КТКВ </t>
  </si>
  <si>
    <t xml:space="preserve">Сума </t>
  </si>
  <si>
    <t>Районна рада</t>
  </si>
  <si>
    <t>Програма  підтримки Господарського управління експлуатації приміщень Черкаської районної ради на 2014-2017 роки</t>
  </si>
  <si>
    <t xml:space="preserve">Відділ освіти </t>
  </si>
  <si>
    <t>Загальноосвітні школи (в т.ч. школа-дитячий садок, інтернат при шкрлі), спеціалізовані школи, ліцеї, гімназії, колегіуми</t>
  </si>
  <si>
    <t>Програми розвитку загальної середньої освіти Черкаського  району на 2013-2015рр</t>
  </si>
  <si>
    <t>Районна державна адміністрація</t>
  </si>
  <si>
    <t>Програма забезпечення пожежної безпеки на 2011-2015рр.</t>
  </si>
  <si>
    <t>Програма поліпшення матеріально-технічної бази закладів охорони здоров’я комунальної власності Черкаського району на 2013-2015 роки</t>
  </si>
  <si>
    <t>Призовна дільниця на 2012-2016 роки</t>
  </si>
  <si>
    <t>Управління праці та соціального захисту населення</t>
  </si>
  <si>
    <t>Турбота на 2014-2020 роки</t>
  </si>
  <si>
    <t>Програми поліпшення стану безпеки, гігієни праці та виробничого середовища на 2013-2016 роки</t>
  </si>
  <si>
    <t>Відділ культури та туризму</t>
  </si>
  <si>
    <t xml:space="preserve">Програма підтримки та розвитку  редакції радіомовлення </t>
  </si>
  <si>
    <r>
      <t>Програма</t>
    </r>
    <r>
      <rPr>
        <b/>
        <sz val="14"/>
        <rFont val="Times New Roman"/>
        <family val="1"/>
      </rPr>
      <t xml:space="preserve"> </t>
    </r>
    <r>
      <rPr>
        <sz val="14"/>
        <rFont val="Times New Roman"/>
        <family val="1"/>
      </rPr>
      <t>розвитку районної громадсько-політичної  газети «Сільські обрії»</t>
    </r>
    <r>
      <rPr>
        <b/>
        <sz val="14"/>
        <rFont val="Times New Roman"/>
        <family val="1"/>
      </rPr>
      <t xml:space="preserve"> </t>
    </r>
    <r>
      <rPr>
        <sz val="14"/>
        <rFont val="Times New Roman"/>
        <family val="1"/>
      </rPr>
      <t>та розширення</t>
    </r>
    <r>
      <rPr>
        <b/>
        <sz val="14"/>
        <rFont val="Times New Roman"/>
        <family val="1"/>
      </rPr>
      <t xml:space="preserve"> </t>
    </r>
    <r>
      <rPr>
        <sz val="14"/>
        <rFont val="Times New Roman"/>
        <family val="1"/>
      </rPr>
      <t>поінформованості населення району на 2012-2016 роки</t>
    </r>
  </si>
  <si>
    <t xml:space="preserve">Всього </t>
  </si>
  <si>
    <t>додаток №6</t>
  </si>
  <si>
    <t>від 25.04.2014</t>
  </si>
  <si>
    <t>№ 38-1/VI</t>
  </si>
  <si>
    <t>Джерела фінансування районного бюджету на 2014 рік</t>
  </si>
  <si>
    <t>Код</t>
  </si>
  <si>
    <t>Назва</t>
  </si>
  <si>
    <t>загальний фонд</t>
  </si>
  <si>
    <t xml:space="preserve">     спеціальний фонд</t>
  </si>
  <si>
    <t>разом</t>
  </si>
  <si>
    <t>в т.ч.бюджет розвитку</t>
  </si>
  <si>
    <t>Внутрішнє  фінансування</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</si>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</sst>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Esc.&quot;;\-#,##0\ &quot;Esc.&quot;"/>
    <numFmt numFmtId="173" formatCode="#,##0\ &quot;Esc.&quot;;[Red]\-#,##0\ &quot;Esc.&quot;"/>
    <numFmt numFmtId="174" formatCode="#,##0.00\ &quot;Esc.&quot;;\-#,##0.00\ &quot;Esc.&quot;"/>
    <numFmt numFmtId="175" formatCode="#,##0.00\ &quot;Esc.&quot;;[Red]\-#,##0.00\ &quot;Esc.&quot;"/>
    <numFmt numFmtId="176" formatCode="_-* #,##0\ &quot;Esc.&quot;_-;\-* #,##0\ &quot;Esc.&quot;_-;_-* &quot;-&quot;\ &quot;Esc.&quot;_-;_-@_-"/>
    <numFmt numFmtId="177" formatCode="_-* #,##0\ _E_s_c_._-;\-* #,##0\ _E_s_c_._-;_-* &quot;-&quot;\ _E_s_c_._-;_-@_-"/>
    <numFmt numFmtId="178" formatCode="_-* #,##0.00\ &quot;Esc.&quot;_-;\-* #,##0.00\ &quot;Esc.&quot;_-;_-* &quot;-&quot;??\ &quot;Esc.&quot;_-;_-@_-"/>
    <numFmt numFmtId="179" formatCode="_-* #,##0.00\ _E_s_c_._-;\-* #,##0.00\ _E_s_c_._-;_-* &quot;-&quot;??\ _E_s_c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000"/>
    <numFmt numFmtId="185" formatCode="[$€-2]\ ###,000_);[Red]\([$€-2]\ ###,000\)"/>
    <numFmt numFmtId="186" formatCode="0.000"/>
  </numFmts>
  <fonts count="87">
    <font>
      <sz val="10"/>
      <name val="Arial"/>
      <family val="0"/>
    </font>
    <font>
      <sz val="10"/>
      <name val="Arial Cyr"/>
      <family val="0"/>
    </font>
    <font>
      <u val="single"/>
      <sz val="10"/>
      <color indexed="12"/>
      <name val="Arial"/>
      <family val="0"/>
    </font>
    <font>
      <u val="single"/>
      <sz val="10"/>
      <color indexed="20"/>
      <name val="Arial"/>
      <family val="0"/>
    </font>
    <font>
      <sz val="10"/>
      <name val="Times New Roman"/>
      <family val="1"/>
    </font>
    <font>
      <b/>
      <sz val="10"/>
      <name val="Times New Roman"/>
      <family val="1"/>
    </font>
    <font>
      <sz val="9"/>
      <name val="Times New Roman"/>
      <family val="1"/>
    </font>
    <font>
      <b/>
      <sz val="10"/>
      <name val="Arial Cyr"/>
      <family val="2"/>
    </font>
    <font>
      <sz val="11"/>
      <name val="Arial Cyr"/>
      <family val="2"/>
    </font>
    <font>
      <b/>
      <sz val="11"/>
      <name val="Arial Cyr"/>
      <family val="2"/>
    </font>
    <font>
      <b/>
      <sz val="12"/>
      <name val="Arial Cyr"/>
      <family val="2"/>
    </font>
    <font>
      <sz val="8"/>
      <name val="Times New Roman"/>
      <family val="1"/>
    </font>
    <font>
      <sz val="8"/>
      <name val="Arial Cyr"/>
      <family val="2"/>
    </font>
    <font>
      <b/>
      <sz val="8"/>
      <name val="Arial Cyr"/>
      <family val="2"/>
    </font>
    <font>
      <u val="single"/>
      <sz val="10"/>
      <color indexed="12"/>
      <name val="Arial Cyr"/>
      <family val="2"/>
    </font>
    <font>
      <u val="single"/>
      <sz val="10"/>
      <color indexed="12"/>
      <name val="Times New Roman"/>
      <family val="1"/>
    </font>
    <font>
      <sz val="10"/>
      <name val="Bookman Old Style"/>
      <family val="1"/>
    </font>
    <font>
      <sz val="8"/>
      <name val="Arial"/>
      <family val="0"/>
    </font>
    <font>
      <sz val="14"/>
      <name val="Times New Roman Cyr"/>
      <family val="1"/>
    </font>
    <font>
      <b/>
      <sz val="18"/>
      <name val="Arial Cyr"/>
      <family val="2"/>
    </font>
    <font>
      <sz val="12"/>
      <name val="Arial"/>
      <family val="2"/>
    </font>
    <font>
      <b/>
      <sz val="12"/>
      <name val="Arial"/>
      <family val="2"/>
    </font>
    <font>
      <b/>
      <sz val="10"/>
      <name val="Arial"/>
      <family val="2"/>
    </font>
    <font>
      <b/>
      <sz val="12"/>
      <color indexed="8"/>
      <name val="Arial"/>
      <family val="2"/>
    </font>
    <font>
      <sz val="12"/>
      <color indexed="8"/>
      <name val="Arial"/>
      <family val="2"/>
    </font>
    <font>
      <sz val="14"/>
      <name val="Arial"/>
      <family val="2"/>
    </font>
    <font>
      <b/>
      <sz val="18"/>
      <name val="Arial"/>
      <family val="2"/>
    </font>
    <font>
      <sz val="12"/>
      <name val="Arial Cyr"/>
      <family val="2"/>
    </font>
    <font>
      <sz val="12"/>
      <color indexed="8"/>
      <name val="Arial Cyr"/>
      <family val="2"/>
    </font>
    <font>
      <i/>
      <u val="single"/>
      <sz val="10"/>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name val="Arial Cyr"/>
      <family val="0"/>
    </font>
    <font>
      <b/>
      <sz val="14"/>
      <name val="Times New Roman"/>
      <family val="1"/>
    </font>
    <font>
      <b/>
      <i/>
      <sz val="12"/>
      <name val="Arial Cyr"/>
      <family val="0"/>
    </font>
    <font>
      <i/>
      <sz val="11"/>
      <name val="Arial Cyr"/>
      <family val="0"/>
    </font>
    <font>
      <sz val="12"/>
      <name val="Times New Roman"/>
      <family val="1"/>
    </font>
    <font>
      <i/>
      <sz val="12"/>
      <name val="Arial Cyr"/>
      <family val="2"/>
    </font>
    <font>
      <i/>
      <sz val="10"/>
      <name val="Times New Roman"/>
      <family val="1"/>
    </font>
    <font>
      <b/>
      <sz val="12"/>
      <color indexed="8"/>
      <name val="Arial Cyr"/>
      <family val="0"/>
    </font>
    <font>
      <b/>
      <sz val="12"/>
      <name val="Times New Roman"/>
      <family val="1"/>
    </font>
    <font>
      <sz val="10"/>
      <name val="Times New Roman Cyr"/>
      <family val="1"/>
    </font>
    <font>
      <sz val="12"/>
      <name val="Times New Roman Cyr"/>
      <family val="1"/>
    </font>
    <font>
      <b/>
      <sz val="16"/>
      <name val="Times New Roman Cyr"/>
      <family val="1"/>
    </font>
    <font>
      <b/>
      <sz val="14"/>
      <name val="Times New Roman Cyr"/>
      <family val="0"/>
    </font>
    <font>
      <b/>
      <sz val="12"/>
      <name val="Times New Roman Cyr"/>
      <family val="0"/>
    </font>
    <font>
      <sz val="14"/>
      <name val="Times New Roman"/>
      <family val="1"/>
    </font>
    <font>
      <sz val="16"/>
      <name val="Times New Roman"/>
      <family val="1"/>
    </font>
    <font>
      <b/>
      <sz val="8"/>
      <color indexed="8"/>
      <name val="Arial"/>
      <family val="2"/>
    </font>
    <font>
      <sz val="14"/>
      <name val="Arial Cyr"/>
      <family val="0"/>
    </font>
    <font>
      <b/>
      <sz val="13"/>
      <name val="Arial Cyr"/>
      <family val="2"/>
    </font>
    <font>
      <sz val="11"/>
      <name val="Arial"/>
      <family val="0"/>
    </font>
    <font>
      <sz val="14"/>
      <color indexed="8"/>
      <name val="Times New Roman"/>
      <family val="1"/>
    </font>
    <font>
      <b/>
      <sz val="14"/>
      <color indexed="8"/>
      <name val="Times New Roman"/>
      <family val="1"/>
    </font>
    <font>
      <sz val="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medium"/>
      <top style="thin"/>
      <bottom style="thin"/>
    </border>
    <border>
      <left style="thin"/>
      <right style="thin"/>
      <top style="thin"/>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color indexed="63"/>
      </left>
      <right>
        <color indexed="63"/>
      </right>
      <top style="thin"/>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color indexed="63"/>
      </right>
      <top style="medium"/>
      <bottom style="medium"/>
    </border>
    <border>
      <left style="medium"/>
      <right style="thin"/>
      <top>
        <color indexed="63"/>
      </top>
      <bottom>
        <color indexed="63"/>
      </bottom>
    </border>
    <border>
      <left>
        <color indexed="63"/>
      </left>
      <right style="medium"/>
      <top>
        <color indexed="63"/>
      </top>
      <bottom style="thin"/>
    </border>
    <border>
      <left style="medium"/>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medium"/>
      <top>
        <color indexed="63"/>
      </top>
      <bottom style="medium"/>
    </border>
    <border>
      <left style="thin"/>
      <right style="medium"/>
      <top style="medium"/>
      <bottom style="thin"/>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style="thin"/>
      <top style="medium"/>
      <bottom>
        <color indexed="63"/>
      </bottom>
    </border>
    <border>
      <left style="medium"/>
      <right style="medium"/>
      <top style="medium"/>
      <bottom>
        <color indexed="63"/>
      </bottom>
    </border>
    <border>
      <left style="medium"/>
      <right style="medium"/>
      <top style="medium"/>
      <bottom style="thin"/>
    </border>
    <border>
      <left style="medium"/>
      <right>
        <color indexed="63"/>
      </right>
      <top>
        <color indexed="63"/>
      </top>
      <bottom style="medium"/>
    </border>
    <border>
      <left style="thin"/>
      <right style="thin"/>
      <top>
        <color indexed="63"/>
      </top>
      <bottom style="medium"/>
    </border>
    <border>
      <left style="medium"/>
      <right style="medium"/>
      <top style="thin"/>
      <bottom style="medium"/>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medium"/>
      <right style="thin"/>
      <top style="medium"/>
      <bottom style="thin"/>
    </border>
    <border>
      <left style="thin"/>
      <right style="medium"/>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0" fillId="0" borderId="0">
      <alignment/>
      <protection/>
    </xf>
    <xf numFmtId="0" fontId="1" fillId="0" borderId="0">
      <alignment/>
      <protection/>
    </xf>
    <xf numFmtId="0" fontId="3"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86" fillId="32" borderId="0" applyNumberFormat="0" applyBorder="0" applyAlignment="0" applyProtection="0"/>
  </cellStyleXfs>
  <cellXfs count="978">
    <xf numFmtId="0" fontId="0" fillId="0" borderId="0" xfId="0" applyAlignment="1">
      <alignment/>
    </xf>
    <xf numFmtId="0" fontId="4" fillId="0" borderId="0" xfId="0" applyFont="1" applyAlignment="1">
      <alignment/>
    </xf>
    <xf numFmtId="49" fontId="4" fillId="0" borderId="0" xfId="0" applyNumberFormat="1" applyFont="1" applyAlignment="1">
      <alignment horizontal="right"/>
    </xf>
    <xf numFmtId="0" fontId="5" fillId="0" borderId="0" xfId="0" applyFont="1" applyAlignment="1">
      <alignment/>
    </xf>
    <xf numFmtId="183" fontId="1" fillId="0" borderId="0" xfId="0" applyNumberFormat="1" applyFont="1" applyAlignment="1">
      <alignment/>
    </xf>
    <xf numFmtId="0" fontId="1" fillId="0" borderId="0" xfId="0" applyFont="1" applyAlignment="1">
      <alignment/>
    </xf>
    <xf numFmtId="183" fontId="1" fillId="0" borderId="0" xfId="0" applyNumberFormat="1" applyFont="1" applyAlignment="1">
      <alignment/>
    </xf>
    <xf numFmtId="0" fontId="7" fillId="0" borderId="0" xfId="0" applyFont="1" applyAlignment="1">
      <alignment/>
    </xf>
    <xf numFmtId="183" fontId="7" fillId="0" borderId="0" xfId="0" applyNumberFormat="1" applyFont="1" applyAlignment="1">
      <alignment/>
    </xf>
    <xf numFmtId="49" fontId="11" fillId="0" borderId="0" xfId="0" applyNumberFormat="1" applyFont="1" applyAlignment="1">
      <alignment horizontal="center"/>
    </xf>
    <xf numFmtId="49" fontId="12" fillId="0" borderId="10" xfId="0" applyNumberFormat="1" applyFont="1" applyBorder="1" applyAlignment="1">
      <alignment horizontal="center" vertical="top" wrapText="1"/>
    </xf>
    <xf numFmtId="49" fontId="12"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183" fontId="5" fillId="0" borderId="0" xfId="0" applyNumberFormat="1" applyFont="1" applyAlignment="1">
      <alignment/>
    </xf>
    <xf numFmtId="183" fontId="4" fillId="0" borderId="0" xfId="0" applyNumberFormat="1" applyFont="1" applyAlignment="1">
      <alignment/>
    </xf>
    <xf numFmtId="49" fontId="14" fillId="0" borderId="0" xfId="42" applyNumberFormat="1" applyFont="1" applyAlignment="1">
      <alignment horizontal="right"/>
    </xf>
    <xf numFmtId="49" fontId="15" fillId="0" borderId="0" xfId="42" applyNumberFormat="1" applyFont="1" applyAlignment="1">
      <alignment horizontal="right"/>
    </xf>
    <xf numFmtId="49" fontId="6" fillId="0" borderId="0" xfId="0" applyNumberFormat="1" applyFont="1" applyAlignment="1">
      <alignment horizontal="right"/>
    </xf>
    <xf numFmtId="49" fontId="12" fillId="0" borderId="11" xfId="0" applyNumberFormat="1" applyFont="1" applyBorder="1" applyAlignment="1">
      <alignment horizontal="center" wrapText="1"/>
    </xf>
    <xf numFmtId="0" fontId="16" fillId="0" borderId="0" xfId="54" applyFont="1" applyAlignment="1">
      <alignment horizontal="center" wrapText="1"/>
      <protection/>
    </xf>
    <xf numFmtId="183" fontId="8" fillId="0" borderId="0" xfId="0" applyNumberFormat="1" applyFont="1" applyAlignment="1">
      <alignment/>
    </xf>
    <xf numFmtId="0" fontId="18" fillId="0" borderId="0" xfId="0" applyFont="1" applyAlignment="1">
      <alignment/>
    </xf>
    <xf numFmtId="49" fontId="10" fillId="0" borderId="0" xfId="0" applyNumberFormat="1" applyFont="1" applyBorder="1" applyAlignment="1">
      <alignment vertical="top" wrapText="1"/>
    </xf>
    <xf numFmtId="183" fontId="10" fillId="0" borderId="0" xfId="42" applyNumberFormat="1" applyFont="1" applyBorder="1" applyAlignment="1">
      <alignment vertical="top" wrapText="1"/>
    </xf>
    <xf numFmtId="183" fontId="10" fillId="0" borderId="0" xfId="0" applyNumberFormat="1" applyFont="1" applyBorder="1" applyAlignment="1">
      <alignment wrapText="1"/>
    </xf>
    <xf numFmtId="183" fontId="20" fillId="0" borderId="11" xfId="0" applyNumberFormat="1" applyFont="1" applyBorder="1" applyAlignment="1">
      <alignment wrapText="1"/>
    </xf>
    <xf numFmtId="183" fontId="21" fillId="0" borderId="11" xfId="0" applyNumberFormat="1" applyFont="1" applyBorder="1" applyAlignment="1">
      <alignment wrapText="1"/>
    </xf>
    <xf numFmtId="183" fontId="22" fillId="0" borderId="0" xfId="0" applyNumberFormat="1" applyFont="1" applyAlignment="1">
      <alignment/>
    </xf>
    <xf numFmtId="183" fontId="0" fillId="0" borderId="0" xfId="0" applyNumberFormat="1" applyFont="1" applyAlignment="1">
      <alignment/>
    </xf>
    <xf numFmtId="0" fontId="22" fillId="0" borderId="0" xfId="0" applyFont="1" applyAlignment="1">
      <alignment/>
    </xf>
    <xf numFmtId="0" fontId="0" fillId="0" borderId="0" xfId="0" applyFont="1" applyAlignment="1">
      <alignment/>
    </xf>
    <xf numFmtId="0" fontId="20" fillId="0" borderId="12" xfId="0" applyFont="1" applyBorder="1" applyAlignment="1">
      <alignment wrapText="1"/>
    </xf>
    <xf numFmtId="183" fontId="20" fillId="0" borderId="12" xfId="0" applyNumberFormat="1" applyFont="1" applyBorder="1" applyAlignment="1">
      <alignment wrapText="1"/>
    </xf>
    <xf numFmtId="183" fontId="21" fillId="0" borderId="12" xfId="0" applyNumberFormat="1" applyFont="1" applyBorder="1" applyAlignment="1">
      <alignment wrapText="1"/>
    </xf>
    <xf numFmtId="49" fontId="21" fillId="0" borderId="0" xfId="0" applyNumberFormat="1" applyFont="1" applyBorder="1" applyAlignment="1">
      <alignment vertical="top" wrapText="1"/>
    </xf>
    <xf numFmtId="183" fontId="21" fillId="0" borderId="0" xfId="42" applyNumberFormat="1" applyFont="1" applyBorder="1" applyAlignment="1">
      <alignment vertical="top" wrapText="1"/>
    </xf>
    <xf numFmtId="183" fontId="21" fillId="0" borderId="0" xfId="0" applyNumberFormat="1" applyFont="1" applyBorder="1" applyAlignment="1">
      <alignment wrapText="1"/>
    </xf>
    <xf numFmtId="183" fontId="25" fillId="0" borderId="0" xfId="42" applyNumberFormat="1" applyFont="1" applyBorder="1" applyAlignment="1">
      <alignment vertical="top" wrapText="1"/>
    </xf>
    <xf numFmtId="0" fontId="21" fillId="0" borderId="12" xfId="0" applyFont="1" applyBorder="1" applyAlignment="1">
      <alignment/>
    </xf>
    <xf numFmtId="183" fontId="27" fillId="0" borderId="13" xfId="0" applyNumberFormat="1" applyFont="1" applyBorder="1" applyAlignment="1">
      <alignment/>
    </xf>
    <xf numFmtId="183" fontId="27" fillId="0" borderId="12" xfId="0" applyNumberFormat="1" applyFont="1" applyBorder="1" applyAlignment="1">
      <alignment/>
    </xf>
    <xf numFmtId="183" fontId="27" fillId="0" borderId="14" xfId="0" applyNumberFormat="1" applyFont="1" applyBorder="1" applyAlignment="1">
      <alignment/>
    </xf>
    <xf numFmtId="183" fontId="27" fillId="0" borderId="15" xfId="0" applyNumberFormat="1" applyFont="1" applyBorder="1" applyAlignment="1">
      <alignment/>
    </xf>
    <xf numFmtId="183" fontId="10" fillId="33" borderId="15" xfId="0" applyNumberFormat="1" applyFont="1" applyFill="1" applyBorder="1" applyAlignment="1">
      <alignment/>
    </xf>
    <xf numFmtId="183" fontId="27" fillId="0" borderId="15" xfId="0" applyNumberFormat="1" applyFont="1" applyBorder="1" applyAlignment="1">
      <alignment/>
    </xf>
    <xf numFmtId="183" fontId="10" fillId="0" borderId="15" xfId="0" applyNumberFormat="1" applyFont="1" applyBorder="1" applyAlignment="1">
      <alignment/>
    </xf>
    <xf numFmtId="49" fontId="20" fillId="0" borderId="16" xfId="0" applyNumberFormat="1" applyFont="1" applyBorder="1" applyAlignment="1">
      <alignment horizontal="center" vertical="top"/>
    </xf>
    <xf numFmtId="0" fontId="20" fillId="0" borderId="12" xfId="0" applyFont="1" applyBorder="1" applyAlignment="1">
      <alignment horizontal="justify" vertical="top" wrapText="1"/>
    </xf>
    <xf numFmtId="0" fontId="27" fillId="0" borderId="17" xfId="0" applyFont="1" applyBorder="1" applyAlignment="1">
      <alignment horizontal="left" vertical="top" wrapText="1"/>
    </xf>
    <xf numFmtId="0" fontId="27" fillId="0" borderId="10" xfId="0" applyFont="1" applyBorder="1" applyAlignment="1">
      <alignment horizontal="left" vertical="top" wrapText="1"/>
    </xf>
    <xf numFmtId="0" fontId="27" fillId="0" borderId="10" xfId="0" applyNumberFormat="1" applyFont="1" applyBorder="1" applyAlignment="1">
      <alignment horizontal="left" vertical="top" wrapText="1"/>
    </xf>
    <xf numFmtId="183" fontId="20" fillId="0" borderId="17" xfId="0" applyNumberFormat="1" applyFont="1" applyBorder="1" applyAlignment="1">
      <alignment wrapText="1"/>
    </xf>
    <xf numFmtId="0" fontId="0" fillId="0" borderId="10" xfId="0" applyBorder="1" applyAlignment="1">
      <alignment wrapText="1"/>
    </xf>
    <xf numFmtId="183" fontId="9" fillId="0" borderId="12" xfId="0" applyNumberFormat="1" applyFont="1" applyBorder="1" applyAlignment="1">
      <alignment horizontal="center" vertical="center" wrapText="1"/>
    </xf>
    <xf numFmtId="183" fontId="9" fillId="0" borderId="18" xfId="0" applyNumberFormat="1" applyFont="1" applyBorder="1" applyAlignment="1">
      <alignment horizontal="center" vertical="center" wrapText="1"/>
    </xf>
    <xf numFmtId="183" fontId="9" fillId="0" borderId="0" xfId="0" applyNumberFormat="1" applyFont="1" applyBorder="1" applyAlignment="1">
      <alignment horizontal="center" vertical="center" wrapText="1"/>
    </xf>
    <xf numFmtId="183" fontId="9" fillId="0" borderId="19" xfId="0" applyNumberFormat="1" applyFont="1" applyBorder="1" applyAlignment="1">
      <alignment horizontal="center" vertical="center" wrapText="1"/>
    </xf>
    <xf numFmtId="183" fontId="20" fillId="0" borderId="10" xfId="0" applyNumberFormat="1" applyFont="1" applyBorder="1" applyAlignment="1">
      <alignment wrapText="1"/>
    </xf>
    <xf numFmtId="0" fontId="20" fillId="0" borderId="11" xfId="0" applyFont="1" applyBorder="1" applyAlignment="1">
      <alignment horizontal="center" vertical="center" wrapText="1"/>
    </xf>
    <xf numFmtId="183" fontId="27" fillId="0" borderId="13" xfId="0" applyNumberFormat="1" applyFont="1" applyBorder="1" applyAlignment="1">
      <alignment horizontal="center" vertical="center" wrapText="1"/>
    </xf>
    <xf numFmtId="183" fontId="27" fillId="0" borderId="13" xfId="0" applyNumberFormat="1" applyFont="1" applyBorder="1" applyAlignment="1">
      <alignment horizontal="center" vertical="center" wrapText="1"/>
    </xf>
    <xf numFmtId="183" fontId="29" fillId="0" borderId="13" xfId="0" applyNumberFormat="1" applyFont="1" applyBorder="1" applyAlignment="1">
      <alignment horizontal="center" vertical="center" wrapText="1"/>
    </xf>
    <xf numFmtId="0" fontId="24" fillId="0" borderId="12" xfId="0" applyFont="1" applyBorder="1" applyAlignment="1">
      <alignment wrapText="1"/>
    </xf>
    <xf numFmtId="183" fontId="20" fillId="0" borderId="19" xfId="0" applyNumberFormat="1" applyFont="1" applyBorder="1" applyAlignment="1">
      <alignment wrapText="1"/>
    </xf>
    <xf numFmtId="183" fontId="20" fillId="0" borderId="20" xfId="0" applyNumberFormat="1" applyFont="1" applyBorder="1" applyAlignment="1">
      <alignment wrapText="1"/>
    </xf>
    <xf numFmtId="183" fontId="21" fillId="0" borderId="20" xfId="0" applyNumberFormat="1" applyFont="1" applyBorder="1" applyAlignment="1">
      <alignment wrapText="1"/>
    </xf>
    <xf numFmtId="0" fontId="0" fillId="0" borderId="11" xfId="0" applyBorder="1" applyAlignment="1">
      <alignment wrapText="1"/>
    </xf>
    <xf numFmtId="2" fontId="20" fillId="0" borderId="11" xfId="0" applyNumberFormat="1" applyFont="1" applyBorder="1" applyAlignment="1">
      <alignment wrapText="1"/>
    </xf>
    <xf numFmtId="2" fontId="21" fillId="0" borderId="11" xfId="0" applyNumberFormat="1" applyFont="1" applyBorder="1" applyAlignment="1">
      <alignment wrapText="1"/>
    </xf>
    <xf numFmtId="2" fontId="25" fillId="0" borderId="11" xfId="0" applyNumberFormat="1" applyFont="1" applyBorder="1" applyAlignment="1">
      <alignment wrapText="1"/>
    </xf>
    <xf numFmtId="183" fontId="8" fillId="0" borderId="0" xfId="0" applyNumberFormat="1" applyFont="1" applyFill="1" applyAlignment="1">
      <alignment/>
    </xf>
    <xf numFmtId="0" fontId="27" fillId="0" borderId="12" xfId="0" applyFont="1" applyBorder="1" applyAlignment="1">
      <alignment wrapText="1"/>
    </xf>
    <xf numFmtId="0" fontId="20" fillId="0" borderId="12" xfId="0" applyFont="1" applyBorder="1" applyAlignment="1">
      <alignment/>
    </xf>
    <xf numFmtId="183" fontId="27" fillId="0" borderId="21" xfId="0" applyNumberFormat="1" applyFont="1" applyBorder="1" applyAlignment="1">
      <alignment/>
    </xf>
    <xf numFmtId="183" fontId="27" fillId="0" borderId="11" xfId="0" applyNumberFormat="1" applyFont="1" applyBorder="1" applyAlignment="1">
      <alignment/>
    </xf>
    <xf numFmtId="2" fontId="21" fillId="0" borderId="12" xfId="0" applyNumberFormat="1" applyFont="1" applyBorder="1" applyAlignment="1">
      <alignment wrapText="1"/>
    </xf>
    <xf numFmtId="49" fontId="21" fillId="0" borderId="16" xfId="0" applyNumberFormat="1" applyFont="1" applyBorder="1" applyAlignment="1">
      <alignment horizontal="center" vertical="top" wrapText="1"/>
    </xf>
    <xf numFmtId="49" fontId="20" fillId="0" borderId="16" xfId="0" applyNumberFormat="1" applyFont="1" applyBorder="1" applyAlignment="1">
      <alignment horizontal="center" vertical="top" wrapText="1"/>
    </xf>
    <xf numFmtId="49" fontId="21" fillId="0" borderId="14" xfId="0" applyNumberFormat="1" applyFont="1" applyBorder="1" applyAlignment="1">
      <alignment horizontal="center" vertical="top" wrapText="1"/>
    </xf>
    <xf numFmtId="49" fontId="27" fillId="0" borderId="14" xfId="0" applyNumberFormat="1" applyFont="1" applyBorder="1" applyAlignment="1">
      <alignment horizontal="center"/>
    </xf>
    <xf numFmtId="49" fontId="27" fillId="0" borderId="14" xfId="0" applyNumberFormat="1" applyFont="1" applyFill="1" applyBorder="1" applyAlignment="1">
      <alignment horizontal="center"/>
    </xf>
    <xf numFmtId="49" fontId="10" fillId="0" borderId="14" xfId="0" applyNumberFormat="1" applyFont="1" applyBorder="1" applyAlignment="1">
      <alignment horizontal="center"/>
    </xf>
    <xf numFmtId="49" fontId="20" fillId="0" borderId="16" xfId="0" applyNumberFormat="1" applyFont="1" applyFill="1" applyBorder="1" applyAlignment="1">
      <alignment horizontal="center" vertical="top"/>
    </xf>
    <xf numFmtId="49" fontId="20" fillId="0" borderId="14" xfId="0" applyNumberFormat="1" applyFont="1" applyBorder="1" applyAlignment="1">
      <alignment horizontal="center" vertical="top"/>
    </xf>
    <xf numFmtId="0" fontId="4" fillId="0" borderId="18" xfId="0" applyFont="1" applyBorder="1" applyAlignment="1">
      <alignment horizontal="center" vertical="top" wrapText="1"/>
    </xf>
    <xf numFmtId="0" fontId="0" fillId="0" borderId="16" xfId="0" applyBorder="1" applyAlignment="1">
      <alignment horizontal="center" vertical="top"/>
    </xf>
    <xf numFmtId="49" fontId="27" fillId="0" borderId="14" xfId="0" applyNumberFormat="1" applyFont="1" applyBorder="1" applyAlignment="1">
      <alignment/>
    </xf>
    <xf numFmtId="49" fontId="20" fillId="0" borderId="16" xfId="0" applyNumberFormat="1" applyFont="1" applyFill="1" applyBorder="1" applyAlignment="1">
      <alignment horizontal="center" vertical="top" wrapText="1"/>
    </xf>
    <xf numFmtId="49" fontId="20" fillId="0" borderId="14" xfId="0" applyNumberFormat="1" applyFont="1" applyBorder="1" applyAlignment="1">
      <alignment horizontal="center" vertical="top" wrapText="1"/>
    </xf>
    <xf numFmtId="49" fontId="27" fillId="0" borderId="16" xfId="0" applyNumberFormat="1" applyFont="1" applyBorder="1" applyAlignment="1">
      <alignment horizontal="center"/>
    </xf>
    <xf numFmtId="183" fontId="21" fillId="0" borderId="13" xfId="0" applyNumberFormat="1" applyFont="1" applyBorder="1" applyAlignment="1">
      <alignment wrapText="1"/>
    </xf>
    <xf numFmtId="183" fontId="27" fillId="33" borderId="22" xfId="0" applyNumberFormat="1" applyFont="1" applyFill="1" applyBorder="1" applyAlignment="1">
      <alignment/>
    </xf>
    <xf numFmtId="183" fontId="20" fillId="0" borderId="13" xfId="0" applyNumberFormat="1" applyFont="1" applyBorder="1" applyAlignment="1">
      <alignment wrapText="1"/>
    </xf>
    <xf numFmtId="183" fontId="21" fillId="0" borderId="12" xfId="0" applyNumberFormat="1" applyFont="1" applyBorder="1" applyAlignment="1">
      <alignment vertical="top" wrapText="1"/>
    </xf>
    <xf numFmtId="183" fontId="20" fillId="0" borderId="10" xfId="0" applyNumberFormat="1" applyFont="1" applyBorder="1" applyAlignment="1">
      <alignment vertical="top" wrapText="1"/>
    </xf>
    <xf numFmtId="183" fontId="23" fillId="0" borderId="10" xfId="0" applyNumberFormat="1" applyFont="1" applyBorder="1" applyAlignment="1">
      <alignment vertical="top" wrapText="1"/>
    </xf>
    <xf numFmtId="0" fontId="20" fillId="0" borderId="20" xfId="0" applyFont="1" applyBorder="1" applyAlignment="1">
      <alignment wrapText="1"/>
    </xf>
    <xf numFmtId="0" fontId="10" fillId="0" borderId="12" xfId="0" applyFont="1" applyBorder="1" applyAlignment="1">
      <alignment wrapText="1"/>
    </xf>
    <xf numFmtId="0" fontId="20" fillId="0" borderId="10" xfId="0" applyFont="1" applyBorder="1" applyAlignment="1">
      <alignment wrapText="1"/>
    </xf>
    <xf numFmtId="0" fontId="20" fillId="33" borderId="10" xfId="0" applyFont="1" applyFill="1" applyBorder="1" applyAlignment="1">
      <alignment wrapText="1"/>
    </xf>
    <xf numFmtId="183" fontId="27" fillId="0" borderId="10" xfId="0" applyNumberFormat="1" applyFont="1" applyBorder="1" applyAlignment="1">
      <alignment vertical="top" wrapText="1"/>
    </xf>
    <xf numFmtId="183" fontId="24" fillId="0" borderId="10" xfId="0" applyNumberFormat="1" applyFont="1" applyBorder="1" applyAlignment="1">
      <alignment vertical="top" wrapText="1"/>
    </xf>
    <xf numFmtId="183" fontId="28" fillId="0" borderId="10" xfId="0" applyNumberFormat="1" applyFont="1" applyBorder="1" applyAlignment="1">
      <alignment vertical="top" wrapText="1"/>
    </xf>
    <xf numFmtId="0" fontId="21" fillId="0" borderId="20" xfId="0" applyFont="1" applyBorder="1" applyAlignment="1">
      <alignment wrapText="1"/>
    </xf>
    <xf numFmtId="49" fontId="20" fillId="0" borderId="18" xfId="0" applyNumberFormat="1" applyFont="1" applyBorder="1" applyAlignment="1">
      <alignment horizontal="center" vertical="top" wrapText="1"/>
    </xf>
    <xf numFmtId="49" fontId="10" fillId="0" borderId="16" xfId="0" applyNumberFormat="1" applyFont="1" applyBorder="1" applyAlignment="1">
      <alignment horizontal="center"/>
    </xf>
    <xf numFmtId="183" fontId="10" fillId="0" borderId="13" xfId="0" applyNumberFormat="1" applyFont="1" applyBorder="1" applyAlignment="1">
      <alignment/>
    </xf>
    <xf numFmtId="183" fontId="10" fillId="0" borderId="12" xfId="0" applyNumberFormat="1" applyFont="1" applyBorder="1" applyAlignment="1">
      <alignment/>
    </xf>
    <xf numFmtId="183" fontId="10" fillId="0" borderId="21" xfId="0" applyNumberFormat="1" applyFont="1" applyBorder="1" applyAlignment="1">
      <alignment/>
    </xf>
    <xf numFmtId="183" fontId="21" fillId="0" borderId="10" xfId="0" applyNumberFormat="1" applyFont="1" applyBorder="1" applyAlignment="1">
      <alignment wrapText="1"/>
    </xf>
    <xf numFmtId="0" fontId="20" fillId="0" borderId="0" xfId="0" applyFont="1" applyAlignment="1">
      <alignment wrapText="1"/>
    </xf>
    <xf numFmtId="183" fontId="23" fillId="0" borderId="12" xfId="0" applyNumberFormat="1" applyFont="1" applyBorder="1" applyAlignment="1">
      <alignment vertical="top" wrapText="1"/>
    </xf>
    <xf numFmtId="2" fontId="20" fillId="0" borderId="12" xfId="0" applyNumberFormat="1" applyFont="1" applyBorder="1" applyAlignment="1">
      <alignment vertical="center"/>
    </xf>
    <xf numFmtId="2" fontId="21" fillId="0" borderId="0" xfId="0" applyNumberFormat="1" applyFont="1" applyBorder="1" applyAlignment="1">
      <alignment wrapText="1"/>
    </xf>
    <xf numFmtId="2" fontId="20" fillId="0" borderId="12" xfId="0" applyNumberFormat="1" applyFont="1" applyBorder="1" applyAlignment="1">
      <alignment/>
    </xf>
    <xf numFmtId="183" fontId="0" fillId="0" borderId="0" xfId="0" applyNumberFormat="1" applyFont="1" applyBorder="1" applyAlignment="1">
      <alignment/>
    </xf>
    <xf numFmtId="183" fontId="4" fillId="0" borderId="0" xfId="0" applyNumberFormat="1" applyFont="1" applyBorder="1" applyAlignment="1">
      <alignment/>
    </xf>
    <xf numFmtId="0" fontId="22" fillId="0" borderId="0" xfId="0" applyFont="1" applyBorder="1" applyAlignment="1">
      <alignment/>
    </xf>
    <xf numFmtId="0" fontId="5" fillId="0" borderId="0" xfId="0" applyFont="1" applyBorder="1" applyAlignment="1">
      <alignment/>
    </xf>
    <xf numFmtId="2" fontId="10" fillId="33" borderId="22" xfId="0" applyNumberFormat="1" applyFont="1" applyFill="1" applyBorder="1" applyAlignment="1">
      <alignment/>
    </xf>
    <xf numFmtId="2" fontId="10" fillId="33" borderId="15" xfId="0" applyNumberFormat="1" applyFont="1" applyFill="1" applyBorder="1" applyAlignment="1">
      <alignment/>
    </xf>
    <xf numFmtId="2" fontId="10" fillId="0" borderId="15" xfId="0" applyNumberFormat="1" applyFont="1" applyBorder="1" applyAlignment="1">
      <alignment/>
    </xf>
    <xf numFmtId="0" fontId="20" fillId="0" borderId="12" xfId="0" applyFont="1" applyBorder="1" applyAlignment="1">
      <alignment vertical="center" wrapText="1"/>
    </xf>
    <xf numFmtId="0" fontId="10" fillId="0" borderId="12" xfId="0" applyFont="1" applyBorder="1" applyAlignment="1" quotePrefix="1">
      <alignment vertical="center"/>
    </xf>
    <xf numFmtId="0" fontId="10" fillId="0" borderId="12" xfId="0" applyFont="1" applyBorder="1" applyAlignment="1">
      <alignment vertical="center" wrapText="1"/>
    </xf>
    <xf numFmtId="0" fontId="20" fillId="0" borderId="12" xfId="0" applyFont="1" applyBorder="1" applyAlignment="1" quotePrefix="1">
      <alignment vertical="center"/>
    </xf>
    <xf numFmtId="183" fontId="10" fillId="0" borderId="11" xfId="0" applyNumberFormat="1" applyFont="1" applyBorder="1" applyAlignment="1">
      <alignment/>
    </xf>
    <xf numFmtId="0" fontId="20" fillId="0" borderId="16" xfId="0" applyFont="1" applyBorder="1" applyAlignment="1" quotePrefix="1">
      <alignment vertical="center"/>
    </xf>
    <xf numFmtId="49" fontId="20" fillId="0" borderId="12" xfId="0" applyNumberFormat="1" applyFont="1" applyBorder="1" applyAlignment="1">
      <alignment horizontal="center" vertical="top" wrapText="1"/>
    </xf>
    <xf numFmtId="2" fontId="27" fillId="0" borderId="15" xfId="0" applyNumberFormat="1" applyFont="1" applyBorder="1" applyAlignment="1">
      <alignment vertical="center"/>
    </xf>
    <xf numFmtId="183" fontId="27" fillId="0" borderId="12" xfId="0" applyNumberFormat="1" applyFont="1" applyBorder="1" applyAlignment="1">
      <alignment wrapText="1"/>
    </xf>
    <xf numFmtId="49" fontId="20" fillId="0" borderId="14" xfId="0" applyNumberFormat="1" applyFont="1" applyBorder="1" applyAlignment="1">
      <alignment horizontal="center" wrapText="1"/>
    </xf>
    <xf numFmtId="49" fontId="20" fillId="0" borderId="23" xfId="0" applyNumberFormat="1" applyFont="1" applyBorder="1" applyAlignment="1">
      <alignment horizontal="center" wrapText="1"/>
    </xf>
    <xf numFmtId="0" fontId="20" fillId="0" borderId="23" xfId="0" applyFont="1" applyBorder="1" applyAlignment="1">
      <alignment/>
    </xf>
    <xf numFmtId="183" fontId="20" fillId="0" borderId="23" xfId="0" applyNumberFormat="1" applyFont="1" applyBorder="1" applyAlignment="1">
      <alignment wrapText="1"/>
    </xf>
    <xf numFmtId="183" fontId="21" fillId="0" borderId="23" xfId="0" applyNumberFormat="1" applyFont="1" applyBorder="1" applyAlignment="1">
      <alignment wrapText="1"/>
    </xf>
    <xf numFmtId="0" fontId="0" fillId="0" borderId="0" xfId="0" applyAlignment="1">
      <alignment horizontal="center"/>
    </xf>
    <xf numFmtId="49" fontId="21" fillId="0" borderId="24" xfId="0" applyNumberFormat="1" applyFont="1" applyBorder="1" applyAlignment="1">
      <alignment vertical="top" wrapText="1"/>
    </xf>
    <xf numFmtId="183" fontId="21" fillId="0" borderId="25" xfId="42" applyNumberFormat="1" applyFont="1" applyBorder="1" applyAlignment="1">
      <alignment vertical="top" wrapText="1"/>
    </xf>
    <xf numFmtId="2" fontId="21" fillId="0" borderId="26" xfId="0" applyNumberFormat="1" applyFont="1" applyBorder="1" applyAlignment="1">
      <alignment wrapText="1"/>
    </xf>
    <xf numFmtId="183" fontId="21" fillId="0" borderId="26" xfId="0" applyNumberFormat="1" applyFont="1" applyBorder="1" applyAlignment="1">
      <alignment wrapText="1"/>
    </xf>
    <xf numFmtId="2" fontId="21" fillId="0" borderId="27" xfId="0" applyNumberFormat="1" applyFont="1" applyBorder="1" applyAlignment="1">
      <alignment wrapText="1"/>
    </xf>
    <xf numFmtId="2" fontId="21" fillId="0" borderId="28" xfId="0" applyNumberFormat="1" applyFont="1" applyBorder="1" applyAlignment="1">
      <alignment wrapText="1"/>
    </xf>
    <xf numFmtId="49" fontId="20" fillId="0" borderId="24" xfId="0" applyNumberFormat="1" applyFont="1" applyBorder="1" applyAlignment="1">
      <alignment horizontal="center" vertical="top" wrapText="1"/>
    </xf>
    <xf numFmtId="183" fontId="23" fillId="0" borderId="25" xfId="0" applyNumberFormat="1" applyFont="1" applyBorder="1" applyAlignment="1">
      <alignment vertical="top" wrapText="1"/>
    </xf>
    <xf numFmtId="183" fontId="21" fillId="0" borderId="29" xfId="0" applyNumberFormat="1" applyFont="1" applyBorder="1" applyAlignment="1">
      <alignment wrapText="1"/>
    </xf>
    <xf numFmtId="2" fontId="21" fillId="0" borderId="29" xfId="0" applyNumberFormat="1" applyFont="1" applyBorder="1" applyAlignment="1">
      <alignment wrapText="1"/>
    </xf>
    <xf numFmtId="49" fontId="21" fillId="0" borderId="24" xfId="0" applyNumberFormat="1" applyFont="1" applyBorder="1" applyAlignment="1">
      <alignment horizontal="center" vertical="top" wrapText="1"/>
    </xf>
    <xf numFmtId="0" fontId="20" fillId="0" borderId="23" xfId="0" applyFont="1" applyBorder="1" applyAlignment="1">
      <alignment wrapText="1"/>
    </xf>
    <xf numFmtId="0" fontId="26" fillId="0" borderId="21" xfId="0" applyFont="1" applyBorder="1" applyAlignment="1">
      <alignment horizontal="center"/>
    </xf>
    <xf numFmtId="0" fontId="0" fillId="0" borderId="21" xfId="0" applyBorder="1" applyAlignment="1">
      <alignment/>
    </xf>
    <xf numFmtId="183" fontId="10" fillId="0" borderId="30" xfId="0" applyNumberFormat="1" applyFont="1" applyBorder="1" applyAlignment="1">
      <alignment horizontal="center" vertical="center" wrapText="1"/>
    </xf>
    <xf numFmtId="183" fontId="10" fillId="0" borderId="31" xfId="0" applyNumberFormat="1" applyFont="1" applyBorder="1" applyAlignment="1">
      <alignment horizontal="center" vertical="center" wrapText="1"/>
    </xf>
    <xf numFmtId="183" fontId="10" fillId="0" borderId="16" xfId="0" applyNumberFormat="1" applyFont="1" applyBorder="1" applyAlignment="1">
      <alignment horizontal="center" vertical="center" wrapText="1"/>
    </xf>
    <xf numFmtId="183" fontId="10" fillId="0" borderId="21" xfId="0" applyNumberFormat="1" applyFont="1" applyBorder="1" applyAlignment="1">
      <alignment horizontal="center" vertical="center" wrapText="1"/>
    </xf>
    <xf numFmtId="183" fontId="10" fillId="0" borderId="12" xfId="0" applyNumberFormat="1" applyFont="1" applyBorder="1" applyAlignment="1">
      <alignment horizontal="center" vertical="center" wrapText="1"/>
    </xf>
    <xf numFmtId="0" fontId="20" fillId="0" borderId="12" xfId="0" applyFont="1" applyBorder="1" applyAlignment="1">
      <alignment horizontal="center" vertical="center" wrapText="1"/>
    </xf>
    <xf numFmtId="183" fontId="10" fillId="0" borderId="12"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3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1" xfId="0" applyFont="1" applyBorder="1" applyAlignment="1">
      <alignment horizontal="center" vertical="center" wrapText="1"/>
    </xf>
    <xf numFmtId="183" fontId="10" fillId="0" borderId="17" xfId="0" applyNumberFormat="1" applyFont="1" applyBorder="1" applyAlignment="1">
      <alignment horizontal="center" vertical="center" wrapText="1"/>
    </xf>
    <xf numFmtId="0" fontId="20" fillId="0" borderId="20" xfId="0" applyFont="1" applyBorder="1" applyAlignment="1">
      <alignment horizontal="center" vertical="center" wrapText="1"/>
    </xf>
    <xf numFmtId="0" fontId="20" fillId="0" borderId="10" xfId="0" applyFont="1" applyBorder="1" applyAlignment="1">
      <alignment horizontal="center" vertical="center" wrapText="1"/>
    </xf>
    <xf numFmtId="183" fontId="20" fillId="0" borderId="17" xfId="0" applyNumberFormat="1" applyFont="1" applyBorder="1" applyAlignment="1">
      <alignment wrapText="1"/>
    </xf>
    <xf numFmtId="0" fontId="0" fillId="0" borderId="10" xfId="0" applyBorder="1" applyAlignment="1">
      <alignment wrapText="1"/>
    </xf>
    <xf numFmtId="2" fontId="21" fillId="0" borderId="17" xfId="0" applyNumberFormat="1" applyFont="1" applyBorder="1" applyAlignment="1">
      <alignment wrapText="1"/>
    </xf>
    <xf numFmtId="2" fontId="0" fillId="0" borderId="10" xfId="0" applyNumberFormat="1" applyBorder="1" applyAlignment="1">
      <alignment wrapText="1"/>
    </xf>
    <xf numFmtId="183" fontId="19" fillId="0" borderId="0" xfId="0" applyNumberFormat="1" applyFont="1" applyAlignment="1">
      <alignment horizontal="center"/>
    </xf>
    <xf numFmtId="0" fontId="0" fillId="0" borderId="0" xfId="0" applyAlignment="1">
      <alignment horizontal="center"/>
    </xf>
    <xf numFmtId="0" fontId="18" fillId="0" borderId="0" xfId="0" applyFont="1" applyAlignment="1">
      <alignment horizontal="left"/>
    </xf>
    <xf numFmtId="0" fontId="0" fillId="0" borderId="0" xfId="0" applyAlignment="1">
      <alignment/>
    </xf>
    <xf numFmtId="183" fontId="10" fillId="0" borderId="20" xfId="0" applyNumberFormat="1" applyFont="1" applyBorder="1" applyAlignment="1">
      <alignment horizontal="center" vertical="center" wrapText="1"/>
    </xf>
    <xf numFmtId="183" fontId="10" fillId="0" borderId="33" xfId="0" applyNumberFormat="1" applyFont="1" applyBorder="1" applyAlignment="1">
      <alignment horizontal="center" vertical="center" wrapText="1"/>
    </xf>
    <xf numFmtId="183" fontId="25" fillId="0" borderId="0" xfId="0" applyNumberFormat="1" applyFont="1" applyBorder="1" applyAlignment="1">
      <alignment wrapText="1"/>
    </xf>
    <xf numFmtId="183" fontId="10" fillId="0" borderId="30" xfId="0" applyNumberFormat="1" applyFont="1" applyBorder="1" applyAlignment="1">
      <alignment horizontal="center" vertical="center" wrapText="1"/>
    </xf>
    <xf numFmtId="183" fontId="10" fillId="0" borderId="18" xfId="0" applyNumberFormat="1" applyFont="1" applyBorder="1" applyAlignment="1">
      <alignment horizontal="center" vertical="center" wrapText="1"/>
    </xf>
    <xf numFmtId="183" fontId="10" fillId="0" borderId="33" xfId="0" applyNumberFormat="1" applyFont="1" applyBorder="1" applyAlignment="1">
      <alignment horizontal="center" vertical="center" wrapText="1"/>
    </xf>
    <xf numFmtId="2" fontId="20" fillId="0" borderId="32" xfId="0" applyNumberFormat="1" applyFont="1" applyBorder="1" applyAlignment="1">
      <alignment wrapText="1"/>
    </xf>
    <xf numFmtId="2" fontId="20" fillId="0" borderId="11" xfId="0" applyNumberFormat="1" applyFont="1" applyBorder="1" applyAlignment="1">
      <alignment wrapText="1"/>
    </xf>
    <xf numFmtId="183" fontId="20" fillId="0" borderId="10" xfId="0" applyNumberFormat="1" applyFont="1" applyBorder="1" applyAlignment="1">
      <alignment wrapText="1"/>
    </xf>
    <xf numFmtId="49" fontId="20" fillId="0" borderId="30" xfId="0" applyNumberFormat="1" applyFont="1" applyBorder="1" applyAlignment="1">
      <alignment horizontal="center" vertical="top"/>
    </xf>
    <xf numFmtId="0" fontId="0" fillId="0" borderId="16" xfId="0" applyBorder="1" applyAlignment="1">
      <alignment horizontal="center" vertical="top"/>
    </xf>
    <xf numFmtId="183" fontId="7" fillId="0" borderId="17" xfId="0" applyNumberFormat="1" applyFont="1" applyBorder="1" applyAlignment="1">
      <alignment horizontal="center" vertical="center" wrapText="1"/>
    </xf>
    <xf numFmtId="183" fontId="7" fillId="0" borderId="20" xfId="0" applyNumberFormat="1" applyFont="1" applyBorder="1" applyAlignment="1">
      <alignment horizontal="center" vertical="center" wrapText="1"/>
    </xf>
    <xf numFmtId="183" fontId="7" fillId="0" borderId="33" xfId="0" applyNumberFormat="1" applyFont="1" applyBorder="1" applyAlignment="1">
      <alignment horizontal="center" vertical="center" wrapText="1"/>
    </xf>
    <xf numFmtId="183" fontId="20" fillId="0" borderId="32" xfId="0" applyNumberFormat="1" applyFont="1" applyBorder="1" applyAlignment="1">
      <alignment wrapText="1"/>
    </xf>
    <xf numFmtId="183" fontId="20" fillId="0" borderId="11" xfId="0" applyNumberFormat="1" applyFont="1" applyBorder="1" applyAlignment="1">
      <alignment wrapText="1"/>
    </xf>
    <xf numFmtId="183" fontId="10" fillId="0" borderId="14" xfId="0" applyNumberFormat="1" applyFont="1" applyBorder="1" applyAlignment="1">
      <alignment horizontal="center" vertical="center" wrapText="1"/>
    </xf>
    <xf numFmtId="183" fontId="10" fillId="0" borderId="34" xfId="0" applyNumberFormat="1" applyFont="1" applyBorder="1" applyAlignment="1">
      <alignment horizontal="center" vertical="center" wrapText="1"/>
    </xf>
    <xf numFmtId="183" fontId="10" fillId="0" borderId="17" xfId="0" applyNumberFormat="1"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183" fontId="21" fillId="0" borderId="17" xfId="0" applyNumberFormat="1" applyFont="1" applyBorder="1" applyAlignment="1">
      <alignment wrapText="1"/>
    </xf>
    <xf numFmtId="183" fontId="21" fillId="0" borderId="10" xfId="0" applyNumberFormat="1" applyFont="1" applyBorder="1" applyAlignment="1">
      <alignment wrapText="1"/>
    </xf>
    <xf numFmtId="49" fontId="20" fillId="0" borderId="30" xfId="0" applyNumberFormat="1" applyFont="1" applyBorder="1" applyAlignment="1">
      <alignment horizontal="center" vertical="top" wrapText="1"/>
    </xf>
    <xf numFmtId="0" fontId="4" fillId="0" borderId="16" xfId="0" applyFont="1" applyBorder="1" applyAlignment="1">
      <alignment horizontal="center" vertical="top" wrapText="1"/>
    </xf>
    <xf numFmtId="0" fontId="20" fillId="0" borderId="0" xfId="0" applyFont="1" applyAlignment="1">
      <alignment/>
    </xf>
    <xf numFmtId="0" fontId="47" fillId="0" borderId="0" xfId="0" applyFont="1" applyAlignment="1">
      <alignment/>
    </xf>
    <xf numFmtId="0" fontId="9" fillId="0" borderId="0" xfId="0" applyFont="1" applyAlignment="1">
      <alignment/>
    </xf>
    <xf numFmtId="0" fontId="4" fillId="0" borderId="12" xfId="0" applyFont="1" applyBorder="1" applyAlignment="1">
      <alignment horizontal="center" vertical="center" wrapText="1"/>
    </xf>
    <xf numFmtId="0" fontId="4"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10" fillId="0" borderId="37" xfId="0" applyFont="1" applyBorder="1" applyAlignment="1">
      <alignment horizontal="center"/>
    </xf>
    <xf numFmtId="0" fontId="10" fillId="0" borderId="23" xfId="0" applyFont="1" applyBorder="1" applyAlignment="1">
      <alignment horizontal="center"/>
    </xf>
    <xf numFmtId="0" fontId="10" fillId="0" borderId="38" xfId="0" applyFont="1" applyBorder="1" applyAlignment="1">
      <alignment horizontal="center" wrapText="1"/>
    </xf>
    <xf numFmtId="0" fontId="10" fillId="0" borderId="39" xfId="0" applyFont="1" applyBorder="1" applyAlignment="1">
      <alignment horizontal="center" wrapText="1"/>
    </xf>
    <xf numFmtId="0" fontId="10" fillId="0" borderId="40" xfId="0" applyFont="1" applyBorder="1" applyAlignment="1">
      <alignment horizontal="center" wrapText="1"/>
    </xf>
    <xf numFmtId="0" fontId="0" fillId="0" borderId="12" xfId="0" applyFont="1" applyBorder="1" applyAlignment="1">
      <alignment horizontal="center" vertical="center" wrapText="1"/>
    </xf>
    <xf numFmtId="0" fontId="0" fillId="0" borderId="41" xfId="0" applyBorder="1" applyAlignment="1">
      <alignment horizontal="center" vertical="center" wrapText="1"/>
    </xf>
    <xf numFmtId="0" fontId="48" fillId="0" borderId="42" xfId="0" applyFont="1" applyBorder="1" applyAlignment="1">
      <alignment horizontal="center" vertical="center" wrapText="1"/>
    </xf>
    <xf numFmtId="0" fontId="10" fillId="0" borderId="43" xfId="0" applyFont="1" applyBorder="1" applyAlignment="1">
      <alignment horizontal="center"/>
    </xf>
    <xf numFmtId="0" fontId="10" fillId="0" borderId="44" xfId="0" applyFont="1" applyBorder="1" applyAlignment="1">
      <alignment horizontal="center"/>
    </xf>
    <xf numFmtId="0" fontId="10" fillId="0" borderId="27" xfId="0" applyFont="1" applyBorder="1" applyAlignment="1">
      <alignment horizontal="center"/>
    </xf>
    <xf numFmtId="0" fontId="10"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16" xfId="0" applyFont="1" applyBorder="1" applyAlignment="1">
      <alignment horizontal="center"/>
    </xf>
    <xf numFmtId="0" fontId="10" fillId="0" borderId="11" xfId="0" applyFont="1" applyBorder="1" applyAlignment="1">
      <alignment horizontal="center"/>
    </xf>
    <xf numFmtId="0" fontId="9" fillId="0" borderId="0" xfId="0" applyFont="1" applyBorder="1" applyAlignment="1">
      <alignment horizontal="center" vertical="center" wrapText="1"/>
    </xf>
    <xf numFmtId="0" fontId="10" fillId="0" borderId="16" xfId="0" applyFont="1" applyBorder="1" applyAlignment="1">
      <alignment horizontal="center" wrapText="1"/>
    </xf>
    <xf numFmtId="0" fontId="0" fillId="0" borderId="21" xfId="0" applyBorder="1" applyAlignment="1">
      <alignment horizontal="center" wrapText="1"/>
    </xf>
    <xf numFmtId="0" fontId="10" fillId="0" borderId="45" xfId="0" applyFont="1" applyBorder="1" applyAlignment="1">
      <alignment horizont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xf>
    <xf numFmtId="0" fontId="10" fillId="0" borderId="10" xfId="0" applyFont="1" applyBorder="1" applyAlignment="1">
      <alignment horizontal="center" wrapText="1"/>
    </xf>
    <xf numFmtId="0" fontId="10" fillId="0" borderId="16" xfId="0" applyFont="1"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wrapText="1"/>
    </xf>
    <xf numFmtId="0" fontId="9" fillId="0" borderId="10" xfId="0" applyFont="1" applyBorder="1" applyAlignment="1">
      <alignment horizontal="center" wrapText="1"/>
    </xf>
    <xf numFmtId="0" fontId="0" fillId="0" borderId="21" xfId="0" applyBorder="1" applyAlignment="1">
      <alignment horizontal="center" vertical="center" wrapText="1"/>
    </xf>
    <xf numFmtId="0" fontId="49" fillId="0" borderId="16" xfId="0" applyFont="1" applyBorder="1" applyAlignment="1">
      <alignment horizontal="center" wrapText="1"/>
    </xf>
    <xf numFmtId="0" fontId="50" fillId="0" borderId="16" xfId="0" applyFont="1" applyBorder="1" applyAlignment="1">
      <alignment horizontal="center" wrapText="1"/>
    </xf>
    <xf numFmtId="49" fontId="51" fillId="0" borderId="10" xfId="0" applyNumberFormat="1" applyFont="1" applyBorder="1" applyAlignment="1">
      <alignment horizontal="right"/>
    </xf>
    <xf numFmtId="0" fontId="0" fillId="0" borderId="10" xfId="0" applyBorder="1" applyAlignment="1">
      <alignment horizontal="center" vertical="center" wrapText="1"/>
    </xf>
    <xf numFmtId="0" fontId="10" fillId="0" borderId="49" xfId="0" applyFont="1" applyBorder="1" applyAlignment="1">
      <alignment wrapText="1"/>
    </xf>
    <xf numFmtId="0" fontId="0" fillId="0" borderId="10" xfId="0" applyBorder="1" applyAlignment="1">
      <alignment horizontal="center"/>
    </xf>
    <xf numFmtId="0" fontId="49" fillId="0" borderId="10" xfId="0" applyFont="1" applyBorder="1" applyAlignment="1">
      <alignment horizontal="center" wrapText="1"/>
    </xf>
    <xf numFmtId="0" fontId="50" fillId="0" borderId="10" xfId="0" applyFont="1" applyBorder="1" applyAlignment="1">
      <alignment horizontal="center" wrapText="1"/>
    </xf>
    <xf numFmtId="0" fontId="10" fillId="0" borderId="10" xfId="0" applyFont="1" applyBorder="1" applyAlignment="1">
      <alignment horizontal="center" wrapText="1"/>
    </xf>
    <xf numFmtId="49" fontId="51" fillId="0" borderId="12" xfId="0" applyNumberFormat="1" applyFont="1" applyBorder="1" applyAlignment="1">
      <alignment horizontal="right"/>
    </xf>
    <xf numFmtId="49" fontId="10" fillId="0" borderId="50" xfId="0" applyNumberFormat="1" applyFont="1" applyBorder="1" applyAlignment="1">
      <alignment horizontal="center"/>
    </xf>
    <xf numFmtId="2" fontId="10" fillId="33" borderId="51" xfId="0" applyNumberFormat="1" applyFont="1" applyFill="1" applyBorder="1" applyAlignment="1">
      <alignment/>
    </xf>
    <xf numFmtId="183" fontId="10" fillId="33" borderId="51" xfId="0" applyNumberFormat="1" applyFont="1" applyFill="1" applyBorder="1" applyAlignment="1">
      <alignment/>
    </xf>
    <xf numFmtId="183" fontId="7" fillId="33" borderId="0" xfId="0" applyNumberFormat="1" applyFont="1" applyFill="1" applyBorder="1" applyAlignment="1">
      <alignment/>
    </xf>
    <xf numFmtId="0" fontId="4" fillId="0" borderId="0" xfId="0" applyFont="1" applyBorder="1" applyAlignment="1">
      <alignment/>
    </xf>
    <xf numFmtId="49" fontId="27" fillId="0" borderId="11" xfId="0" applyNumberFormat="1" applyFont="1" applyBorder="1" applyAlignment="1">
      <alignment horizontal="center"/>
    </xf>
    <xf numFmtId="0" fontId="20" fillId="0" borderId="52" xfId="0" applyFont="1" applyBorder="1" applyAlignment="1">
      <alignment wrapText="1"/>
    </xf>
    <xf numFmtId="2" fontId="27" fillId="33" borderId="47" xfId="0" applyNumberFormat="1" applyFont="1" applyFill="1" applyBorder="1" applyAlignment="1">
      <alignment/>
    </xf>
    <xf numFmtId="183" fontId="27" fillId="33" borderId="47" xfId="0" applyNumberFormat="1" applyFont="1" applyFill="1" applyBorder="1" applyAlignment="1">
      <alignment/>
    </xf>
    <xf numFmtId="2" fontId="10" fillId="33" borderId="47" xfId="0" applyNumberFormat="1" applyFont="1" applyFill="1" applyBorder="1" applyAlignment="1">
      <alignment/>
    </xf>
    <xf numFmtId="49" fontId="27" fillId="0" borderId="13" xfId="0" applyNumberFormat="1" applyFont="1" applyBorder="1" applyAlignment="1">
      <alignment horizontal="center"/>
    </xf>
    <xf numFmtId="49" fontId="20" fillId="0" borderId="0" xfId="0" applyNumberFormat="1" applyFont="1" applyAlignment="1">
      <alignment vertical="justify"/>
    </xf>
    <xf numFmtId="183" fontId="27" fillId="33" borderId="15" xfId="0" applyNumberFormat="1" applyFont="1" applyFill="1" applyBorder="1" applyAlignment="1">
      <alignment/>
    </xf>
    <xf numFmtId="183" fontId="10" fillId="33" borderId="47" xfId="0" applyNumberFormat="1" applyFont="1" applyFill="1" applyBorder="1" applyAlignment="1">
      <alignment/>
    </xf>
    <xf numFmtId="49" fontId="27" fillId="0" borderId="32" xfId="0" applyNumberFormat="1" applyFont="1" applyBorder="1" applyAlignment="1">
      <alignment horizontal="center"/>
    </xf>
    <xf numFmtId="0" fontId="20" fillId="0" borderId="30" xfId="0" applyFont="1" applyBorder="1" applyAlignment="1">
      <alignment wrapText="1"/>
    </xf>
    <xf numFmtId="183" fontId="27" fillId="33" borderId="36" xfId="0" applyNumberFormat="1" applyFont="1" applyFill="1" applyBorder="1" applyAlignment="1">
      <alignment/>
    </xf>
    <xf numFmtId="183" fontId="27" fillId="0" borderId="32" xfId="0" applyNumberFormat="1" applyFont="1" applyBorder="1" applyAlignment="1">
      <alignment/>
    </xf>
    <xf numFmtId="183" fontId="27" fillId="0" borderId="30" xfId="0" applyNumberFormat="1" applyFont="1" applyBorder="1" applyAlignment="1">
      <alignment/>
    </xf>
    <xf numFmtId="183" fontId="27" fillId="0" borderId="36" xfId="0" applyNumberFormat="1" applyFont="1" applyBorder="1" applyAlignment="1">
      <alignment/>
    </xf>
    <xf numFmtId="183" fontId="27" fillId="0" borderId="17" xfId="0" applyNumberFormat="1" applyFont="1" applyBorder="1" applyAlignment="1">
      <alignment/>
    </xf>
    <xf numFmtId="183" fontId="10" fillId="33" borderId="36" xfId="0" applyNumberFormat="1" applyFont="1" applyFill="1" applyBorder="1" applyAlignment="1">
      <alignment/>
    </xf>
    <xf numFmtId="0" fontId="51" fillId="0" borderId="12" xfId="0" applyFont="1" applyBorder="1" applyAlignment="1">
      <alignment/>
    </xf>
    <xf numFmtId="49" fontId="10" fillId="0" borderId="26" xfId="0" applyNumberFormat="1" applyFont="1" applyBorder="1" applyAlignment="1">
      <alignment horizontal="center"/>
    </xf>
    <xf numFmtId="0" fontId="10" fillId="0" borderId="44" xfId="0" applyFont="1" applyBorder="1" applyAlignment="1">
      <alignment wrapText="1"/>
    </xf>
    <xf numFmtId="183" fontId="10" fillId="33" borderId="28" xfId="0" applyNumberFormat="1" applyFont="1" applyFill="1" applyBorder="1" applyAlignment="1">
      <alignment/>
    </xf>
    <xf numFmtId="183" fontId="10" fillId="33" borderId="47" xfId="0" applyNumberFormat="1" applyFont="1" applyFill="1" applyBorder="1" applyAlignment="1">
      <alignment/>
    </xf>
    <xf numFmtId="2" fontId="10" fillId="33" borderId="47" xfId="0" applyNumberFormat="1" applyFont="1" applyFill="1" applyBorder="1" applyAlignment="1">
      <alignment/>
    </xf>
    <xf numFmtId="0" fontId="27" fillId="0" borderId="14" xfId="0" applyFont="1" applyBorder="1" applyAlignment="1">
      <alignment wrapText="1"/>
    </xf>
    <xf numFmtId="2" fontId="27" fillId="0" borderId="15" xfId="0" applyNumberFormat="1" applyFont="1" applyBorder="1" applyAlignment="1">
      <alignment/>
    </xf>
    <xf numFmtId="2" fontId="27" fillId="0" borderId="12" xfId="0" applyNumberFormat="1" applyFont="1" applyBorder="1" applyAlignment="1">
      <alignment/>
    </xf>
    <xf numFmtId="2" fontId="27" fillId="0" borderId="14" xfId="0" applyNumberFormat="1" applyFont="1" applyBorder="1" applyAlignment="1">
      <alignment/>
    </xf>
    <xf numFmtId="2" fontId="27" fillId="33" borderId="15" xfId="0" applyNumberFormat="1" applyFont="1" applyFill="1" applyBorder="1" applyAlignment="1">
      <alignment/>
    </xf>
    <xf numFmtId="49" fontId="27" fillId="0" borderId="13" xfId="0" applyNumberFormat="1" applyFont="1" applyFill="1" applyBorder="1" applyAlignment="1">
      <alignment horizontal="center"/>
    </xf>
    <xf numFmtId="49" fontId="27" fillId="0" borderId="32" xfId="0" applyNumberFormat="1" applyFont="1" applyFill="1" applyBorder="1" applyAlignment="1">
      <alignment horizontal="center"/>
    </xf>
    <xf numFmtId="183" fontId="28" fillId="0" borderId="0" xfId="0" applyNumberFormat="1" applyFont="1" applyBorder="1" applyAlignment="1">
      <alignment vertical="top" wrapText="1"/>
    </xf>
    <xf numFmtId="2" fontId="27" fillId="0" borderId="36" xfId="0" applyNumberFormat="1" applyFont="1" applyBorder="1" applyAlignment="1">
      <alignment/>
    </xf>
    <xf numFmtId="0" fontId="4" fillId="0" borderId="12" xfId="0" applyFont="1" applyBorder="1" applyAlignment="1">
      <alignment/>
    </xf>
    <xf numFmtId="0" fontId="52" fillId="0" borderId="17" xfId="0" applyFont="1" applyBorder="1" applyAlignment="1">
      <alignment wrapText="1"/>
    </xf>
    <xf numFmtId="49" fontId="51" fillId="0" borderId="17" xfId="0" applyNumberFormat="1" applyFont="1" applyBorder="1" applyAlignment="1">
      <alignment horizontal="right"/>
    </xf>
    <xf numFmtId="49" fontId="10" fillId="0" borderId="32" xfId="0" applyNumberFormat="1" applyFont="1" applyBorder="1" applyAlignment="1">
      <alignment horizontal="center"/>
    </xf>
    <xf numFmtId="0" fontId="10" fillId="0" borderId="17" xfId="0" applyFont="1" applyBorder="1" applyAlignment="1">
      <alignment wrapText="1"/>
    </xf>
    <xf numFmtId="2" fontId="10" fillId="33" borderId="17" xfId="0" applyNumberFormat="1" applyFont="1" applyFill="1" applyBorder="1" applyAlignment="1">
      <alignment/>
    </xf>
    <xf numFmtId="183" fontId="10" fillId="33" borderId="17" xfId="0" applyNumberFormat="1" applyFont="1" applyFill="1" applyBorder="1" applyAlignment="1">
      <alignment/>
    </xf>
    <xf numFmtId="49" fontId="10" fillId="0" borderId="12" xfId="0" applyNumberFormat="1" applyFont="1" applyBorder="1" applyAlignment="1">
      <alignment horizontal="center"/>
    </xf>
    <xf numFmtId="2" fontId="10" fillId="33" borderId="12" xfId="0" applyNumberFormat="1" applyFont="1" applyFill="1" applyBorder="1" applyAlignment="1">
      <alignment/>
    </xf>
    <xf numFmtId="183" fontId="10" fillId="33" borderId="12" xfId="0" applyNumberFormat="1" applyFont="1" applyFill="1" applyBorder="1" applyAlignment="1">
      <alignment/>
    </xf>
    <xf numFmtId="0" fontId="52" fillId="0" borderId="16" xfId="0" applyFont="1" applyBorder="1" applyAlignment="1">
      <alignment wrapText="1"/>
    </xf>
    <xf numFmtId="2" fontId="52" fillId="33" borderId="47" xfId="0" applyNumberFormat="1" applyFont="1" applyFill="1" applyBorder="1" applyAlignment="1">
      <alignment/>
    </xf>
    <xf numFmtId="183" fontId="10" fillId="33" borderId="10" xfId="0" applyNumberFormat="1" applyFont="1" applyFill="1" applyBorder="1" applyAlignment="1">
      <alignment/>
    </xf>
    <xf numFmtId="183" fontId="10" fillId="33" borderId="11" xfId="0" applyNumberFormat="1" applyFont="1" applyFill="1" applyBorder="1" applyAlignment="1">
      <alignment/>
    </xf>
    <xf numFmtId="183" fontId="10" fillId="33" borderId="16" xfId="0" applyNumberFormat="1" applyFont="1" applyFill="1" applyBorder="1" applyAlignment="1">
      <alignment/>
    </xf>
    <xf numFmtId="49" fontId="52" fillId="0" borderId="13" xfId="0" applyNumberFormat="1" applyFont="1" applyBorder="1" applyAlignment="1">
      <alignment horizontal="center"/>
    </xf>
    <xf numFmtId="0" fontId="52" fillId="0" borderId="14" xfId="0" applyFont="1" applyBorder="1" applyAlignment="1">
      <alignment wrapText="1"/>
    </xf>
    <xf numFmtId="2" fontId="52" fillId="33" borderId="15" xfId="0" applyNumberFormat="1" applyFont="1" applyFill="1" applyBorder="1" applyAlignment="1">
      <alignment/>
    </xf>
    <xf numFmtId="183" fontId="52" fillId="33" borderId="15" xfId="0" applyNumberFormat="1" applyFont="1" applyFill="1" applyBorder="1" applyAlignment="1">
      <alignment/>
    </xf>
    <xf numFmtId="183" fontId="27" fillId="0" borderId="34" xfId="0" applyNumberFormat="1" applyFont="1" applyBorder="1" applyAlignment="1">
      <alignment/>
    </xf>
    <xf numFmtId="0" fontId="20" fillId="0" borderId="30" xfId="0" applyFont="1" applyBorder="1" applyAlignment="1">
      <alignment/>
    </xf>
    <xf numFmtId="49" fontId="27" fillId="0" borderId="12" xfId="0" applyNumberFormat="1" applyFont="1" applyBorder="1" applyAlignment="1">
      <alignment horizontal="center"/>
    </xf>
    <xf numFmtId="0" fontId="4" fillId="0" borderId="23" xfId="0" applyFont="1" applyBorder="1" applyAlignment="1">
      <alignment/>
    </xf>
    <xf numFmtId="49" fontId="27" fillId="0" borderId="23" xfId="0" applyNumberFormat="1" applyFont="1" applyBorder="1" applyAlignment="1">
      <alignment horizontal="center"/>
    </xf>
    <xf numFmtId="183" fontId="27" fillId="0" borderId="23" xfId="0" applyNumberFormat="1" applyFont="1" applyBorder="1" applyAlignment="1">
      <alignment/>
    </xf>
    <xf numFmtId="0" fontId="51" fillId="0" borderId="53" xfId="0" applyFont="1" applyBorder="1" applyAlignment="1">
      <alignment/>
    </xf>
    <xf numFmtId="49" fontId="10" fillId="0" borderId="54" xfId="0" applyNumberFormat="1" applyFont="1" applyBorder="1" applyAlignment="1">
      <alignment horizontal="center"/>
    </xf>
    <xf numFmtId="0" fontId="10" fillId="0" borderId="55" xfId="0" applyFont="1" applyBorder="1" applyAlignment="1">
      <alignment wrapText="1"/>
    </xf>
    <xf numFmtId="2" fontId="10" fillId="0" borderId="51" xfId="0" applyNumberFormat="1" applyFont="1" applyBorder="1" applyAlignment="1">
      <alignment/>
    </xf>
    <xf numFmtId="183" fontId="10" fillId="0" borderId="51" xfId="0" applyNumberFormat="1" applyFont="1" applyBorder="1" applyAlignment="1">
      <alignment/>
    </xf>
    <xf numFmtId="0" fontId="51" fillId="0" borderId="56" xfId="0" applyFont="1" applyBorder="1" applyAlignment="1">
      <alignment/>
    </xf>
    <xf numFmtId="49" fontId="10" fillId="0" borderId="57" xfId="0" applyNumberFormat="1" applyFont="1" applyBorder="1" applyAlignment="1">
      <alignment horizontal="center"/>
    </xf>
    <xf numFmtId="2" fontId="10" fillId="0" borderId="28" xfId="0" applyNumberFormat="1" applyFont="1" applyBorder="1" applyAlignment="1">
      <alignment/>
    </xf>
    <xf numFmtId="183" fontId="10" fillId="0" borderId="28" xfId="0" applyNumberFormat="1" applyFont="1" applyBorder="1" applyAlignment="1">
      <alignment/>
    </xf>
    <xf numFmtId="0" fontId="27" fillId="0" borderId="16" xfId="0" applyFont="1" applyBorder="1" applyAlignment="1">
      <alignment wrapText="1"/>
    </xf>
    <xf numFmtId="183" fontId="52" fillId="33" borderId="47" xfId="0" applyNumberFormat="1" applyFont="1" applyFill="1" applyBorder="1" applyAlignment="1">
      <alignment/>
    </xf>
    <xf numFmtId="183" fontId="27" fillId="33" borderId="47" xfId="0" applyNumberFormat="1" applyFont="1" applyFill="1" applyBorder="1" applyAlignment="1">
      <alignment/>
    </xf>
    <xf numFmtId="183" fontId="27" fillId="33" borderId="15" xfId="0" applyNumberFormat="1" applyFont="1" applyFill="1" applyBorder="1" applyAlignment="1">
      <alignment/>
    </xf>
    <xf numFmtId="183" fontId="10" fillId="33" borderId="13" xfId="0" applyNumberFormat="1" applyFont="1" applyFill="1" applyBorder="1" applyAlignment="1">
      <alignment/>
    </xf>
    <xf numFmtId="183" fontId="10" fillId="33" borderId="14" xfId="0" applyNumberFormat="1" applyFont="1" applyFill="1" applyBorder="1" applyAlignment="1">
      <alignment/>
    </xf>
    <xf numFmtId="49" fontId="27" fillId="0" borderId="13" xfId="0" applyNumberFormat="1" applyFont="1" applyBorder="1" applyAlignment="1">
      <alignment horizontal="center" vertical="top"/>
    </xf>
    <xf numFmtId="0" fontId="27" fillId="0" borderId="11" xfId="0" applyFont="1" applyBorder="1" applyAlignment="1">
      <alignment vertical="top" wrapText="1"/>
    </xf>
    <xf numFmtId="183" fontId="27" fillId="0" borderId="13" xfId="0" applyNumberFormat="1" applyFont="1" applyBorder="1" applyAlignment="1">
      <alignment/>
    </xf>
    <xf numFmtId="183" fontId="10" fillId="0" borderId="14" xfId="0" applyNumberFormat="1" applyFont="1" applyBorder="1" applyAlignment="1">
      <alignment/>
    </xf>
    <xf numFmtId="0" fontId="27" fillId="0" borderId="11" xfId="0" applyFont="1" applyBorder="1" applyAlignment="1">
      <alignment wrapText="1"/>
    </xf>
    <xf numFmtId="183" fontId="27" fillId="0" borderId="22" xfId="0" applyNumberFormat="1" applyFont="1" applyBorder="1" applyAlignment="1">
      <alignment/>
    </xf>
    <xf numFmtId="183" fontId="27" fillId="0" borderId="12" xfId="0" applyNumberFormat="1" applyFont="1" applyBorder="1" applyAlignment="1">
      <alignment/>
    </xf>
    <xf numFmtId="183" fontId="27" fillId="0" borderId="14" xfId="0" applyNumberFormat="1" applyFont="1" applyBorder="1" applyAlignment="1">
      <alignment/>
    </xf>
    <xf numFmtId="183" fontId="27" fillId="0" borderId="40" xfId="0" applyNumberFormat="1" applyFont="1" applyBorder="1" applyAlignment="1">
      <alignment/>
    </xf>
    <xf numFmtId="183" fontId="10" fillId="0" borderId="17" xfId="0" applyNumberFormat="1" applyFont="1" applyBorder="1" applyAlignment="1">
      <alignment/>
    </xf>
    <xf numFmtId="183" fontId="27" fillId="0" borderId="17" xfId="0" applyNumberFormat="1" applyFont="1" applyBorder="1" applyAlignment="1">
      <alignment/>
    </xf>
    <xf numFmtId="183" fontId="27" fillId="0" borderId="30" xfId="0" applyNumberFormat="1" applyFont="1" applyBorder="1" applyAlignment="1">
      <alignment/>
    </xf>
    <xf numFmtId="49" fontId="27" fillId="0" borderId="32" xfId="0" applyNumberFormat="1" applyFont="1" applyBorder="1" applyAlignment="1">
      <alignment horizontal="center" vertical="top"/>
    </xf>
    <xf numFmtId="183" fontId="27" fillId="0" borderId="58" xfId="0" applyNumberFormat="1" applyFont="1" applyBorder="1" applyAlignment="1">
      <alignment horizontal="center"/>
    </xf>
    <xf numFmtId="183" fontId="10" fillId="0" borderId="59" xfId="0" applyNumberFormat="1" applyFont="1" applyBorder="1" applyAlignment="1">
      <alignment horizontal="center"/>
    </xf>
    <xf numFmtId="183" fontId="10" fillId="0" borderId="17" xfId="0" applyNumberFormat="1" applyFont="1" applyBorder="1" applyAlignment="1">
      <alignment horizontal="center"/>
    </xf>
    <xf numFmtId="183" fontId="27" fillId="33" borderId="17" xfId="0" applyNumberFormat="1" applyFont="1" applyFill="1" applyBorder="1" applyAlignment="1">
      <alignment horizontal="center"/>
    </xf>
    <xf numFmtId="183" fontId="27" fillId="0" borderId="17" xfId="0" applyNumberFormat="1" applyFont="1" applyBorder="1" applyAlignment="1">
      <alignment horizontal="center"/>
    </xf>
    <xf numFmtId="183" fontId="10" fillId="0" borderId="30" xfId="0" applyNumberFormat="1" applyFont="1" applyBorder="1" applyAlignment="1">
      <alignment horizontal="center"/>
    </xf>
    <xf numFmtId="183" fontId="10" fillId="0" borderId="58" xfId="0" applyNumberFormat="1" applyFont="1" applyBorder="1" applyAlignment="1">
      <alignment horizontal="center"/>
    </xf>
    <xf numFmtId="183" fontId="27" fillId="0" borderId="36" xfId="0" applyNumberFormat="1" applyFont="1" applyBorder="1" applyAlignment="1">
      <alignment horizontal="center"/>
    </xf>
    <xf numFmtId="49" fontId="27" fillId="0" borderId="11" xfId="0" applyNumberFormat="1" applyFont="1" applyBorder="1" applyAlignment="1">
      <alignment horizontal="center" vertical="top"/>
    </xf>
    <xf numFmtId="183" fontId="27" fillId="0" borderId="60" xfId="0" applyNumberFormat="1" applyFont="1" applyBorder="1" applyAlignment="1">
      <alignment horizontal="center"/>
    </xf>
    <xf numFmtId="183" fontId="10" fillId="0" borderId="61" xfId="0" applyNumberFormat="1" applyFont="1" applyBorder="1" applyAlignment="1">
      <alignment horizontal="center"/>
    </xf>
    <xf numFmtId="183" fontId="10" fillId="0" borderId="10" xfId="0" applyNumberFormat="1" applyFont="1" applyBorder="1" applyAlignment="1">
      <alignment horizontal="center"/>
    </xf>
    <xf numFmtId="183" fontId="27" fillId="33" borderId="10" xfId="0" applyNumberFormat="1" applyFont="1" applyFill="1" applyBorder="1" applyAlignment="1">
      <alignment horizontal="center"/>
    </xf>
    <xf numFmtId="183" fontId="27" fillId="0" borderId="10" xfId="0" applyNumberFormat="1" applyFont="1" applyBorder="1" applyAlignment="1">
      <alignment horizontal="center"/>
    </xf>
    <xf numFmtId="183" fontId="10" fillId="0" borderId="16" xfId="0" applyNumberFormat="1" applyFont="1" applyBorder="1" applyAlignment="1">
      <alignment horizontal="center"/>
    </xf>
    <xf numFmtId="183" fontId="10" fillId="0" borderId="60" xfId="0" applyNumberFormat="1" applyFont="1" applyBorder="1" applyAlignment="1">
      <alignment horizontal="center"/>
    </xf>
    <xf numFmtId="183" fontId="27" fillId="0" borderId="47" xfId="0" applyNumberFormat="1" applyFont="1" applyBorder="1" applyAlignment="1">
      <alignment horizontal="center"/>
    </xf>
    <xf numFmtId="183" fontId="27" fillId="0" borderId="0" xfId="0" applyNumberFormat="1" applyFont="1" applyBorder="1" applyAlignment="1">
      <alignment horizontal="center"/>
    </xf>
    <xf numFmtId="183" fontId="10" fillId="0" borderId="20" xfId="0" applyNumberFormat="1" applyFont="1" applyBorder="1" applyAlignment="1">
      <alignment horizontal="center"/>
    </xf>
    <xf numFmtId="183" fontId="27" fillId="33" borderId="17" xfId="0" applyNumberFormat="1" applyFont="1" applyFill="1" applyBorder="1" applyAlignment="1">
      <alignment horizontal="center"/>
    </xf>
    <xf numFmtId="183" fontId="27" fillId="0" borderId="19" xfId="0" applyNumberFormat="1" applyFont="1" applyBorder="1" applyAlignment="1">
      <alignment horizontal="center"/>
    </xf>
    <xf numFmtId="183" fontId="10" fillId="0" borderId="18" xfId="0" applyNumberFormat="1" applyFont="1" applyBorder="1" applyAlignment="1">
      <alignment horizontal="center"/>
    </xf>
    <xf numFmtId="183" fontId="27" fillId="0" borderId="12" xfId="0" applyNumberFormat="1" applyFont="1" applyBorder="1" applyAlignment="1">
      <alignment horizontal="center"/>
    </xf>
    <xf numFmtId="49" fontId="27" fillId="0" borderId="34" xfId="0" applyNumberFormat="1" applyFont="1" applyBorder="1" applyAlignment="1">
      <alignment horizontal="center" vertical="top"/>
    </xf>
    <xf numFmtId="2" fontId="27" fillId="0" borderId="17" xfId="0" applyNumberFormat="1" applyFont="1" applyBorder="1" applyAlignment="1">
      <alignment horizontal="right"/>
    </xf>
    <xf numFmtId="183" fontId="10" fillId="0" borderId="17" xfId="0" applyNumberFormat="1" applyFont="1" applyBorder="1" applyAlignment="1">
      <alignment/>
    </xf>
    <xf numFmtId="183" fontId="27" fillId="33" borderId="17" xfId="0" applyNumberFormat="1" applyFont="1" applyFill="1" applyBorder="1" applyAlignment="1">
      <alignment/>
    </xf>
    <xf numFmtId="183" fontId="27" fillId="0" borderId="17" xfId="0" applyNumberFormat="1" applyFont="1" applyBorder="1" applyAlignment="1">
      <alignment/>
    </xf>
    <xf numFmtId="183" fontId="10" fillId="0" borderId="17" xfId="0" applyNumberFormat="1" applyFont="1" applyBorder="1" applyAlignment="1">
      <alignment/>
    </xf>
    <xf numFmtId="2" fontId="27" fillId="0" borderId="10" xfId="0" applyNumberFormat="1" applyFont="1" applyBorder="1" applyAlignment="1">
      <alignment horizontal="right"/>
    </xf>
    <xf numFmtId="183" fontId="10" fillId="0" borderId="10" xfId="0" applyNumberFormat="1" applyFont="1" applyBorder="1" applyAlignment="1">
      <alignment/>
    </xf>
    <xf numFmtId="183" fontId="27" fillId="33" borderId="10" xfId="0" applyNumberFormat="1" applyFont="1" applyFill="1" applyBorder="1" applyAlignment="1">
      <alignment/>
    </xf>
    <xf numFmtId="183" fontId="27" fillId="0" borderId="10" xfId="0" applyNumberFormat="1" applyFont="1" applyBorder="1" applyAlignment="1">
      <alignment/>
    </xf>
    <xf numFmtId="183" fontId="10" fillId="0" borderId="10" xfId="0" applyNumberFormat="1" applyFont="1" applyBorder="1" applyAlignment="1">
      <alignment/>
    </xf>
    <xf numFmtId="2" fontId="27" fillId="0" borderId="21" xfId="0" applyNumberFormat="1" applyFont="1" applyBorder="1" applyAlignment="1">
      <alignment horizontal="right"/>
    </xf>
    <xf numFmtId="183" fontId="27" fillId="33" borderId="21" xfId="0" applyNumberFormat="1" applyFont="1" applyFill="1" applyBorder="1" applyAlignment="1">
      <alignment/>
    </xf>
    <xf numFmtId="183" fontId="27" fillId="0" borderId="11" xfId="0" applyNumberFormat="1" applyFont="1" applyBorder="1" applyAlignment="1">
      <alignment/>
    </xf>
    <xf numFmtId="183" fontId="10" fillId="0" borderId="16" xfId="0" applyNumberFormat="1" applyFont="1" applyBorder="1" applyAlignment="1">
      <alignment/>
    </xf>
    <xf numFmtId="183" fontId="27" fillId="0" borderId="12" xfId="0" applyNumberFormat="1" applyFont="1" applyBorder="1" applyAlignment="1">
      <alignment/>
    </xf>
    <xf numFmtId="49" fontId="27" fillId="0" borderId="11" xfId="0" applyNumberFormat="1" applyFont="1" applyBorder="1" applyAlignment="1">
      <alignment horizontal="center" vertical="top"/>
    </xf>
    <xf numFmtId="0" fontId="20" fillId="33" borderId="11" xfId="0" applyFont="1" applyFill="1" applyBorder="1" applyAlignment="1">
      <alignment wrapText="1"/>
    </xf>
    <xf numFmtId="183" fontId="27" fillId="0" borderId="47" xfId="0" applyNumberFormat="1" applyFont="1" applyBorder="1" applyAlignment="1">
      <alignment/>
    </xf>
    <xf numFmtId="183" fontId="10" fillId="0" borderId="10" xfId="0" applyNumberFormat="1" applyFont="1" applyBorder="1" applyAlignment="1">
      <alignment/>
    </xf>
    <xf numFmtId="183" fontId="10" fillId="0" borderId="16" xfId="0" applyNumberFormat="1" applyFont="1" applyBorder="1" applyAlignment="1">
      <alignment/>
    </xf>
    <xf numFmtId="0" fontId="20" fillId="0" borderId="11" xfId="0" applyFont="1" applyBorder="1" applyAlignment="1">
      <alignment wrapText="1"/>
    </xf>
    <xf numFmtId="0" fontId="20" fillId="0" borderId="62" xfId="0" applyFont="1" applyBorder="1" applyAlignment="1">
      <alignment wrapText="1"/>
    </xf>
    <xf numFmtId="49" fontId="27" fillId="0" borderId="13" xfId="0" applyNumberFormat="1" applyFont="1" applyBorder="1" applyAlignment="1">
      <alignment/>
    </xf>
    <xf numFmtId="0" fontId="27" fillId="0" borderId="21" xfId="0" applyFont="1" applyBorder="1" applyAlignment="1">
      <alignment wrapText="1"/>
    </xf>
    <xf numFmtId="49" fontId="20" fillId="0" borderId="21" xfId="0" applyNumberFormat="1" applyFont="1" applyBorder="1" applyAlignment="1">
      <alignment horizontal="center" vertical="top"/>
    </xf>
    <xf numFmtId="0" fontId="51" fillId="0" borderId="63" xfId="0" applyFont="1" applyBorder="1" applyAlignment="1">
      <alignment/>
    </xf>
    <xf numFmtId="183" fontId="24" fillId="0" borderId="19" xfId="0" applyNumberFormat="1" applyFont="1" applyBorder="1" applyAlignment="1">
      <alignment vertical="top" wrapText="1"/>
    </xf>
    <xf numFmtId="183" fontId="27" fillId="33" borderId="36" xfId="0" applyNumberFormat="1" applyFont="1" applyFill="1" applyBorder="1" applyAlignment="1">
      <alignment/>
    </xf>
    <xf numFmtId="183" fontId="10" fillId="0" borderId="32" xfId="0" applyNumberFormat="1" applyFont="1" applyBorder="1" applyAlignment="1">
      <alignment/>
    </xf>
    <xf numFmtId="183" fontId="10" fillId="0" borderId="30" xfId="0" applyNumberFormat="1" applyFont="1" applyBorder="1" applyAlignment="1">
      <alignment/>
    </xf>
    <xf numFmtId="49" fontId="27" fillId="0" borderId="12" xfId="0" applyNumberFormat="1" applyFont="1" applyBorder="1" applyAlignment="1">
      <alignment horizontal="center" vertical="top"/>
    </xf>
    <xf numFmtId="0" fontId="27" fillId="0" borderId="12" xfId="0" applyFont="1" applyBorder="1" applyAlignment="1">
      <alignment vertical="top" wrapText="1"/>
    </xf>
    <xf numFmtId="183" fontId="27" fillId="33" borderId="12" xfId="0" applyNumberFormat="1" applyFont="1" applyFill="1" applyBorder="1" applyAlignment="1">
      <alignment/>
    </xf>
    <xf numFmtId="49" fontId="27" fillId="0" borderId="12" xfId="0" applyNumberFormat="1" applyFont="1" applyFill="1" applyBorder="1" applyAlignment="1">
      <alignment horizontal="center"/>
    </xf>
    <xf numFmtId="183" fontId="24" fillId="0" borderId="12" xfId="0" applyNumberFormat="1" applyFont="1" applyBorder="1" applyAlignment="1">
      <alignment vertical="top" wrapText="1"/>
    </xf>
    <xf numFmtId="49" fontId="20" fillId="0" borderId="12" xfId="0" applyNumberFormat="1" applyFont="1" applyBorder="1" applyAlignment="1">
      <alignment horizontal="center" wrapText="1"/>
    </xf>
    <xf numFmtId="49" fontId="52" fillId="0" borderId="12" xfId="0" applyNumberFormat="1" applyFont="1" applyBorder="1" applyAlignment="1">
      <alignment horizontal="center"/>
    </xf>
    <xf numFmtId="0" fontId="52" fillId="0" borderId="12" xfId="0" applyFont="1" applyBorder="1" applyAlignment="1">
      <alignment wrapText="1"/>
    </xf>
    <xf numFmtId="183" fontId="52" fillId="0" borderId="12" xfId="0" applyNumberFormat="1" applyFont="1" applyBorder="1" applyAlignment="1">
      <alignment/>
    </xf>
    <xf numFmtId="0" fontId="53" fillId="0" borderId="0" xfId="0" applyFont="1" applyAlignment="1">
      <alignment/>
    </xf>
    <xf numFmtId="183" fontId="28" fillId="0" borderId="12" xfId="0" applyNumberFormat="1" applyFont="1" applyBorder="1" applyAlignment="1">
      <alignment vertical="top" wrapText="1"/>
    </xf>
    <xf numFmtId="0" fontId="51" fillId="0" borderId="17" xfId="0" applyFont="1" applyBorder="1" applyAlignment="1">
      <alignment/>
    </xf>
    <xf numFmtId="183" fontId="54" fillId="0" borderId="12" xfId="0" applyNumberFormat="1" applyFont="1" applyBorder="1" applyAlignment="1">
      <alignment vertical="top" wrapText="1"/>
    </xf>
    <xf numFmtId="2" fontId="10" fillId="0" borderId="12" xfId="0" applyNumberFormat="1" applyFont="1" applyBorder="1" applyAlignment="1">
      <alignment/>
    </xf>
    <xf numFmtId="183" fontId="10" fillId="0" borderId="12" xfId="0" applyNumberFormat="1" applyFont="1" applyBorder="1" applyAlignment="1">
      <alignment/>
    </xf>
    <xf numFmtId="2" fontId="52" fillId="0" borderId="12" xfId="0" applyNumberFormat="1" applyFont="1" applyBorder="1" applyAlignment="1">
      <alignment/>
    </xf>
    <xf numFmtId="2" fontId="52" fillId="0" borderId="12" xfId="0" applyNumberFormat="1" applyFont="1" applyBorder="1" applyAlignment="1">
      <alignment/>
    </xf>
    <xf numFmtId="0" fontId="10" fillId="0" borderId="12" xfId="0" applyFont="1" applyBorder="1" applyAlignment="1">
      <alignment wrapText="1"/>
    </xf>
    <xf numFmtId="49" fontId="27" fillId="0" borderId="12" xfId="0" applyNumberFormat="1" applyFont="1" applyBorder="1" applyAlignment="1">
      <alignment horizontal="center"/>
    </xf>
    <xf numFmtId="183" fontId="52" fillId="0" borderId="12" xfId="0" applyNumberFormat="1" applyFont="1" applyBorder="1" applyAlignment="1">
      <alignment/>
    </xf>
    <xf numFmtId="0" fontId="55" fillId="0" borderId="12" xfId="0" applyFont="1" applyBorder="1" applyAlignment="1">
      <alignment/>
    </xf>
    <xf numFmtId="2" fontId="10" fillId="0" borderId="12" xfId="0" applyNumberFormat="1" applyFont="1" applyBorder="1" applyAlignment="1">
      <alignment/>
    </xf>
    <xf numFmtId="0" fontId="27" fillId="0" borderId="12" xfId="0" applyFont="1" applyBorder="1" applyAlignment="1">
      <alignment horizontal="justify" vertical="top" wrapText="1"/>
    </xf>
    <xf numFmtId="2" fontId="27" fillId="0" borderId="12" xfId="0" applyNumberFormat="1" applyFont="1" applyBorder="1" applyAlignment="1">
      <alignment/>
    </xf>
    <xf numFmtId="49" fontId="10" fillId="0" borderId="12" xfId="0" applyNumberFormat="1" applyFont="1" applyBorder="1" applyAlignment="1">
      <alignment horizontal="center"/>
    </xf>
    <xf numFmtId="2" fontId="10" fillId="0" borderId="12" xfId="0" applyNumberFormat="1" applyFont="1" applyFill="1" applyBorder="1" applyAlignment="1">
      <alignment/>
    </xf>
    <xf numFmtId="49" fontId="10" fillId="0" borderId="0" xfId="0" applyNumberFormat="1" applyFont="1" applyBorder="1" applyAlignment="1">
      <alignment horizontal="center"/>
    </xf>
    <xf numFmtId="0" fontId="10" fillId="0" borderId="0" xfId="0" applyFont="1" applyBorder="1" applyAlignment="1">
      <alignment wrapText="1"/>
    </xf>
    <xf numFmtId="183" fontId="10" fillId="0" borderId="0" xfId="0" applyNumberFormat="1" applyFont="1" applyBorder="1" applyAlignment="1">
      <alignment/>
    </xf>
    <xf numFmtId="0" fontId="25" fillId="0" borderId="0" xfId="0" applyFont="1" applyAlignment="1">
      <alignment horizontal="left"/>
    </xf>
    <xf numFmtId="0" fontId="25" fillId="0" borderId="0" xfId="0" applyFont="1" applyAlignment="1">
      <alignment/>
    </xf>
    <xf numFmtId="0" fontId="4" fillId="0" borderId="64" xfId="0" applyFont="1" applyBorder="1" applyAlignment="1">
      <alignment horizontal="center" wrapText="1"/>
    </xf>
    <xf numFmtId="0" fontId="48" fillId="0" borderId="64" xfId="0" applyFont="1" applyBorder="1" applyAlignment="1">
      <alignment horizontal="center"/>
    </xf>
    <xf numFmtId="0" fontId="10" fillId="0" borderId="56" xfId="0" applyFont="1" applyBorder="1" applyAlignment="1">
      <alignment horizontal="center"/>
    </xf>
    <xf numFmtId="0" fontId="10" fillId="0" borderId="25" xfId="0" applyFont="1" applyBorder="1" applyAlignment="1">
      <alignment horizontal="center"/>
    </xf>
    <xf numFmtId="0" fontId="10" fillId="0" borderId="24" xfId="0" applyFont="1" applyBorder="1" applyAlignment="1">
      <alignment horizontal="center" wrapText="1"/>
    </xf>
    <xf numFmtId="0" fontId="10" fillId="0" borderId="27" xfId="0" applyFont="1" applyBorder="1" applyAlignment="1">
      <alignment horizontal="center" wrapText="1"/>
    </xf>
    <xf numFmtId="0" fontId="10" fillId="0" borderId="65" xfId="0" applyFont="1" applyBorder="1" applyAlignment="1">
      <alignment horizontal="center" wrapText="1"/>
    </xf>
    <xf numFmtId="0" fontId="0" fillId="0" borderId="51" xfId="0" applyBorder="1" applyAlignment="1">
      <alignment horizontal="center" wrapText="1"/>
    </xf>
    <xf numFmtId="0" fontId="48" fillId="0" borderId="66" xfId="0" applyFont="1" applyBorder="1" applyAlignment="1">
      <alignment horizontal="center"/>
    </xf>
    <xf numFmtId="0" fontId="10" fillId="0" borderId="64" xfId="0" applyFont="1" applyBorder="1" applyAlignment="1">
      <alignment horizontal="center"/>
    </xf>
    <xf numFmtId="0" fontId="10" fillId="0" borderId="42" xfId="0" applyFont="1" applyBorder="1" applyAlignment="1">
      <alignment horizontal="center" wrapText="1"/>
    </xf>
    <xf numFmtId="0" fontId="4" fillId="0" borderId="66" xfId="0" applyFont="1" applyBorder="1" applyAlignment="1">
      <alignment horizontal="center" wrapText="1"/>
    </xf>
    <xf numFmtId="0" fontId="48" fillId="0" borderId="24" xfId="0" applyFont="1" applyBorder="1" applyAlignment="1">
      <alignment wrapText="1"/>
    </xf>
    <xf numFmtId="0" fontId="0" fillId="0" borderId="51" xfId="0" applyBorder="1" applyAlignment="1">
      <alignment horizontal="center"/>
    </xf>
    <xf numFmtId="0" fontId="10" fillId="0" borderId="50" xfId="0" applyFont="1" applyBorder="1" applyAlignment="1">
      <alignment horizontal="center" wrapText="1"/>
    </xf>
    <xf numFmtId="0" fontId="10" fillId="0" borderId="49" xfId="0" applyFont="1" applyBorder="1" applyAlignment="1">
      <alignment horizontal="center" wrapText="1"/>
    </xf>
    <xf numFmtId="0" fontId="0" fillId="0" borderId="20" xfId="0" applyBorder="1" applyAlignment="1">
      <alignment horizontal="center" vertical="center" wrapText="1"/>
    </xf>
    <xf numFmtId="0" fontId="9" fillId="0" borderId="50" xfId="0" applyFont="1" applyBorder="1" applyAlignment="1">
      <alignment horizontal="center" wrapText="1"/>
    </xf>
    <xf numFmtId="0" fontId="9" fillId="0" borderId="67" xfId="0" applyFont="1" applyBorder="1" applyAlignment="1">
      <alignment horizontal="center" wrapText="1"/>
    </xf>
    <xf numFmtId="0" fontId="0" fillId="0" borderId="55" xfId="0" applyBorder="1" applyAlignment="1">
      <alignment horizontal="center" vertical="center" wrapText="1"/>
    </xf>
    <xf numFmtId="0" fontId="49" fillId="0" borderId="49" xfId="0" applyFont="1" applyBorder="1" applyAlignment="1">
      <alignment horizontal="center" wrapText="1"/>
    </xf>
    <xf numFmtId="0" fontId="50" fillId="0" borderId="49" xfId="0" applyFont="1" applyBorder="1" applyAlignment="1">
      <alignment horizontal="center" wrapText="1"/>
    </xf>
    <xf numFmtId="0" fontId="10" fillId="0" borderId="68" xfId="0" applyFont="1" applyBorder="1" applyAlignment="1">
      <alignment horizontal="center" wrapText="1"/>
    </xf>
    <xf numFmtId="49" fontId="10" fillId="0" borderId="56" xfId="0" applyNumberFormat="1" applyFont="1" applyBorder="1" applyAlignment="1">
      <alignment horizontal="center"/>
    </xf>
    <xf numFmtId="2" fontId="10" fillId="33" borderId="28" xfId="0" applyNumberFormat="1" applyFont="1" applyFill="1" applyBorder="1" applyAlignment="1">
      <alignment/>
    </xf>
    <xf numFmtId="49" fontId="27" fillId="0" borderId="10" xfId="0" applyNumberFormat="1" applyFont="1" applyBorder="1" applyAlignment="1">
      <alignment horizontal="center"/>
    </xf>
    <xf numFmtId="183" fontId="27" fillId="0" borderId="16" xfId="0" applyNumberFormat="1" applyFont="1" applyBorder="1" applyAlignment="1">
      <alignment/>
    </xf>
    <xf numFmtId="183" fontId="27" fillId="0" borderId="10" xfId="0" applyNumberFormat="1" applyFont="1" applyBorder="1" applyAlignment="1">
      <alignment/>
    </xf>
    <xf numFmtId="49" fontId="20" fillId="0" borderId="62" xfId="0" applyNumberFormat="1" applyFont="1" applyBorder="1" applyAlignment="1">
      <alignment vertical="justify"/>
    </xf>
    <xf numFmtId="183" fontId="10" fillId="33" borderId="15" xfId="0" applyNumberFormat="1" applyFont="1" applyFill="1" applyBorder="1" applyAlignment="1">
      <alignment/>
    </xf>
    <xf numFmtId="49" fontId="20" fillId="0" borderId="23" xfId="0" applyNumberFormat="1" applyFont="1" applyBorder="1" applyAlignment="1">
      <alignment vertical="justify"/>
    </xf>
    <xf numFmtId="2" fontId="27" fillId="33" borderId="23" xfId="0" applyNumberFormat="1" applyFont="1" applyFill="1" applyBorder="1" applyAlignment="1">
      <alignment/>
    </xf>
    <xf numFmtId="49" fontId="10" fillId="0" borderId="53" xfId="0" applyNumberFormat="1" applyFont="1" applyBorder="1" applyAlignment="1">
      <alignment horizontal="center"/>
    </xf>
    <xf numFmtId="0" fontId="10" fillId="0" borderId="16" xfId="0" applyFont="1" applyBorder="1" applyAlignment="1">
      <alignment wrapText="1"/>
    </xf>
    <xf numFmtId="49" fontId="27" fillId="0" borderId="17" xfId="0" applyNumberFormat="1" applyFont="1" applyFill="1" applyBorder="1" applyAlignment="1">
      <alignment horizontal="center"/>
    </xf>
    <xf numFmtId="0" fontId="10" fillId="0" borderId="25" xfId="0" applyFont="1" applyBorder="1" applyAlignment="1">
      <alignment wrapText="1"/>
    </xf>
    <xf numFmtId="2" fontId="10" fillId="33" borderId="25" xfId="0" applyNumberFormat="1" applyFont="1" applyFill="1" applyBorder="1" applyAlignment="1">
      <alignment/>
    </xf>
    <xf numFmtId="2" fontId="10" fillId="33" borderId="57" xfId="0" applyNumberFormat="1" applyFont="1" applyFill="1" applyBorder="1" applyAlignment="1">
      <alignment/>
    </xf>
    <xf numFmtId="49" fontId="27" fillId="0" borderId="17" xfId="0" applyNumberFormat="1" applyFont="1" applyBorder="1" applyAlignment="1">
      <alignment horizontal="center" vertical="top"/>
    </xf>
    <xf numFmtId="49" fontId="27" fillId="0" borderId="10" xfId="0" applyNumberFormat="1" applyFont="1" applyBorder="1" applyAlignment="1">
      <alignment horizontal="center" vertical="top"/>
    </xf>
    <xf numFmtId="49" fontId="27" fillId="0" borderId="14" xfId="0" applyNumberFormat="1" applyFont="1" applyBorder="1" applyAlignment="1">
      <alignment horizontal="center" vertical="top"/>
    </xf>
    <xf numFmtId="49" fontId="27" fillId="0" borderId="10" xfId="0" applyNumberFormat="1" applyFont="1" applyBorder="1" applyAlignment="1">
      <alignment horizontal="center" vertical="top"/>
    </xf>
    <xf numFmtId="183" fontId="27" fillId="0" borderId="21" xfId="0" applyNumberFormat="1" applyFont="1" applyBorder="1" applyAlignment="1">
      <alignment vertical="top" wrapText="1"/>
    </xf>
    <xf numFmtId="49" fontId="27" fillId="0" borderId="12" xfId="0" applyNumberFormat="1" applyFont="1" applyBorder="1" applyAlignment="1">
      <alignment/>
    </xf>
    <xf numFmtId="183" fontId="24" fillId="0" borderId="11" xfId="0" applyNumberFormat="1" applyFont="1" applyBorder="1" applyAlignment="1">
      <alignment vertical="top" wrapText="1"/>
    </xf>
    <xf numFmtId="49" fontId="20" fillId="0" borderId="10" xfId="0" applyNumberFormat="1" applyFont="1" applyBorder="1" applyAlignment="1">
      <alignment horizontal="center" vertical="top" wrapText="1"/>
    </xf>
    <xf numFmtId="183" fontId="52" fillId="0" borderId="15" xfId="0" applyNumberFormat="1" applyFont="1" applyBorder="1" applyAlignment="1">
      <alignment/>
    </xf>
    <xf numFmtId="183" fontId="52" fillId="0" borderId="13" xfId="0" applyNumberFormat="1" applyFont="1" applyBorder="1" applyAlignment="1">
      <alignment/>
    </xf>
    <xf numFmtId="183" fontId="52" fillId="0" borderId="14" xfId="0" applyNumberFormat="1" applyFont="1" applyBorder="1" applyAlignment="1">
      <alignment/>
    </xf>
    <xf numFmtId="183" fontId="28" fillId="0" borderId="21" xfId="0" applyNumberFormat="1" applyFont="1" applyBorder="1" applyAlignment="1">
      <alignment vertical="top" wrapText="1"/>
    </xf>
    <xf numFmtId="183" fontId="27" fillId="0" borderId="69" xfId="0" applyNumberFormat="1" applyFont="1" applyBorder="1" applyAlignment="1">
      <alignment/>
    </xf>
    <xf numFmtId="49" fontId="27" fillId="0" borderId="23" xfId="0" applyNumberFormat="1" applyFont="1" applyBorder="1" applyAlignment="1">
      <alignment horizontal="center" vertical="top"/>
    </xf>
    <xf numFmtId="183" fontId="54" fillId="0" borderId="55" xfId="0" applyNumberFormat="1" applyFont="1" applyBorder="1" applyAlignment="1">
      <alignment vertical="top" wrapText="1"/>
    </xf>
    <xf numFmtId="183" fontId="10" fillId="0" borderId="51" xfId="0" applyNumberFormat="1" applyFont="1" applyBorder="1" applyAlignment="1">
      <alignment/>
    </xf>
    <xf numFmtId="183" fontId="52" fillId="0" borderId="47" xfId="0" applyNumberFormat="1" applyFont="1" applyBorder="1" applyAlignment="1">
      <alignment/>
    </xf>
    <xf numFmtId="183" fontId="52" fillId="0" borderId="47" xfId="0" applyNumberFormat="1" applyFont="1" applyBorder="1" applyAlignment="1">
      <alignment/>
    </xf>
    <xf numFmtId="49" fontId="27" fillId="0" borderId="17" xfId="0" applyNumberFormat="1" applyFont="1" applyBorder="1" applyAlignment="1">
      <alignment horizontal="center"/>
    </xf>
    <xf numFmtId="183" fontId="27" fillId="0" borderId="36" xfId="0" applyNumberFormat="1" applyFont="1" applyBorder="1" applyAlignment="1">
      <alignment/>
    </xf>
    <xf numFmtId="49" fontId="52" fillId="0" borderId="10" xfId="0" applyNumberFormat="1" applyFont="1" applyBorder="1" applyAlignment="1">
      <alignment horizontal="center"/>
    </xf>
    <xf numFmtId="0" fontId="52" fillId="0" borderId="16" xfId="0" applyFont="1" applyBorder="1" applyAlignment="1">
      <alignment wrapText="1"/>
    </xf>
    <xf numFmtId="183" fontId="52" fillId="0" borderId="10" xfId="0" applyNumberFormat="1" applyFont="1" applyBorder="1" applyAlignment="1">
      <alignment/>
    </xf>
    <xf numFmtId="0" fontId="52" fillId="0" borderId="21" xfId="0" applyFont="1" applyBorder="1" applyAlignment="1">
      <alignment wrapText="1"/>
    </xf>
    <xf numFmtId="0" fontId="27" fillId="0" borderId="31" xfId="0" applyFont="1" applyBorder="1" applyAlignment="1">
      <alignment wrapText="1"/>
    </xf>
    <xf numFmtId="49" fontId="27" fillId="0" borderId="10" xfId="0" applyNumberFormat="1" applyFont="1" applyBorder="1" applyAlignment="1">
      <alignment horizontal="center"/>
    </xf>
    <xf numFmtId="0" fontId="27" fillId="0" borderId="10" xfId="0" applyFont="1" applyBorder="1" applyAlignment="1">
      <alignment wrapText="1"/>
    </xf>
    <xf numFmtId="183" fontId="27" fillId="0" borderId="10" xfId="0" applyNumberFormat="1" applyFont="1" applyBorder="1" applyAlignment="1">
      <alignment/>
    </xf>
    <xf numFmtId="0" fontId="27" fillId="0" borderId="21" xfId="0" applyFont="1" applyBorder="1" applyAlignment="1">
      <alignment horizontal="justify" vertical="top" wrapText="1"/>
    </xf>
    <xf numFmtId="49" fontId="27" fillId="0" borderId="17" xfId="0" applyNumberFormat="1" applyFont="1" applyBorder="1" applyAlignment="1">
      <alignment horizontal="center" vertical="top"/>
    </xf>
    <xf numFmtId="0" fontId="27" fillId="0" borderId="19" xfId="0" applyFont="1" applyBorder="1" applyAlignment="1">
      <alignment vertical="top" wrapText="1"/>
    </xf>
    <xf numFmtId="2" fontId="27" fillId="0" borderId="17" xfId="0" applyNumberFormat="1" applyFont="1" applyBorder="1" applyAlignment="1">
      <alignment/>
    </xf>
    <xf numFmtId="0" fontId="27" fillId="0" borderId="17" xfId="0" applyFont="1" applyBorder="1" applyAlignment="1">
      <alignment vertical="top" wrapText="1"/>
    </xf>
    <xf numFmtId="2" fontId="27" fillId="0" borderId="17" xfId="0" applyNumberFormat="1" applyFont="1" applyBorder="1" applyAlignment="1">
      <alignment/>
    </xf>
    <xf numFmtId="0" fontId="20" fillId="0" borderId="17" xfId="0" applyFont="1" applyBorder="1" applyAlignment="1">
      <alignment wrapText="1"/>
    </xf>
    <xf numFmtId="49" fontId="10" fillId="0" borderId="56" xfId="0" applyNumberFormat="1" applyFont="1" applyBorder="1" applyAlignment="1">
      <alignment horizontal="center"/>
    </xf>
    <xf numFmtId="2" fontId="10" fillId="0" borderId="57" xfId="0" applyNumberFormat="1" applyFont="1" applyBorder="1" applyAlignment="1">
      <alignment/>
    </xf>
    <xf numFmtId="0" fontId="56" fillId="0" borderId="0" xfId="0" applyFont="1" applyAlignment="1">
      <alignment/>
    </xf>
    <xf numFmtId="0" fontId="57" fillId="0" borderId="0" xfId="0" applyFont="1" applyAlignment="1">
      <alignment/>
    </xf>
    <xf numFmtId="0" fontId="51" fillId="0" borderId="0" xfId="0" applyFont="1" applyAlignment="1">
      <alignment/>
    </xf>
    <xf numFmtId="0" fontId="58" fillId="0" borderId="0" xfId="0" applyFont="1" applyAlignment="1">
      <alignment/>
    </xf>
    <xf numFmtId="0" fontId="57" fillId="0" borderId="0" xfId="0" applyFont="1" applyAlignment="1">
      <alignment horizontal="right"/>
    </xf>
    <xf numFmtId="0" fontId="57" fillId="0" borderId="12" xfId="0" applyFont="1" applyBorder="1" applyAlignment="1">
      <alignment horizontal="center" wrapText="1"/>
    </xf>
    <xf numFmtId="0" fontId="57" fillId="0" borderId="12" xfId="0" applyFont="1" applyBorder="1" applyAlignment="1">
      <alignment horizontal="center" vertical="center" wrapText="1"/>
    </xf>
    <xf numFmtId="0" fontId="51" fillId="0" borderId="12" xfId="0" applyFont="1" applyBorder="1" applyAlignment="1">
      <alignment horizontal="center"/>
    </xf>
    <xf numFmtId="0" fontId="0" fillId="0" borderId="12" xfId="0" applyBorder="1" applyAlignment="1">
      <alignment horizontal="center" vertical="center" wrapText="1"/>
    </xf>
    <xf numFmtId="0" fontId="51" fillId="0" borderId="12" xfId="0" applyFont="1" applyBorder="1" applyAlignment="1">
      <alignment horizontal="center" vertical="center" wrapText="1"/>
    </xf>
    <xf numFmtId="0" fontId="0" fillId="0" borderId="12" xfId="0" applyBorder="1" applyAlignment="1">
      <alignment horizontal="center" vertical="center" wrapText="1"/>
    </xf>
    <xf numFmtId="0" fontId="57" fillId="0" borderId="12" xfId="0" applyFont="1" applyBorder="1" applyAlignment="1">
      <alignment horizontal="center" vertical="center" wrapText="1"/>
    </xf>
    <xf numFmtId="0" fontId="4" fillId="0" borderId="12" xfId="0" applyFont="1" applyBorder="1" applyAlignment="1">
      <alignment horizontal="center" vertical="center" wrapText="1"/>
    </xf>
    <xf numFmtId="49" fontId="59" fillId="0" borderId="12" xfId="0" applyNumberFormat="1" applyFont="1" applyBorder="1" applyAlignment="1">
      <alignment horizontal="center" wrapText="1"/>
    </xf>
    <xf numFmtId="49" fontId="59" fillId="0" borderId="12" xfId="0" applyNumberFormat="1" applyFont="1" applyBorder="1" applyAlignment="1">
      <alignment vertical="justify"/>
    </xf>
    <xf numFmtId="49" fontId="18" fillId="0" borderId="12" xfId="0" applyNumberFormat="1" applyFont="1" applyBorder="1" applyAlignment="1">
      <alignment vertical="justify"/>
    </xf>
    <xf numFmtId="1" fontId="57" fillId="0" borderId="12" xfId="0" applyNumberFormat="1" applyFont="1" applyBorder="1" applyAlignment="1">
      <alignment horizontal="center" wrapText="1"/>
    </xf>
    <xf numFmtId="2" fontId="59" fillId="0" borderId="12" xfId="0" applyNumberFormat="1" applyFont="1" applyBorder="1" applyAlignment="1">
      <alignment horizontal="center" wrapText="1"/>
    </xf>
    <xf numFmtId="49" fontId="18" fillId="0" borderId="12" xfId="0" applyNumberFormat="1" applyFont="1" applyBorder="1" applyAlignment="1">
      <alignment horizontal="center" wrapText="1"/>
    </xf>
    <xf numFmtId="2" fontId="18" fillId="0" borderId="12" xfId="0" applyNumberFormat="1" applyFont="1" applyBorder="1" applyAlignment="1">
      <alignment horizontal="center" wrapText="1"/>
    </xf>
    <xf numFmtId="49" fontId="59" fillId="0" borderId="12" xfId="0" applyNumberFormat="1" applyFont="1" applyBorder="1" applyAlignment="1">
      <alignment horizontal="center" wrapText="1"/>
    </xf>
    <xf numFmtId="1" fontId="60" fillId="0" borderId="12" xfId="0" applyNumberFormat="1" applyFont="1" applyBorder="1" applyAlignment="1">
      <alignment horizontal="center" wrapText="1"/>
    </xf>
    <xf numFmtId="49" fontId="18" fillId="0" borderId="12" xfId="0" applyNumberFormat="1" applyFont="1" applyBorder="1" applyAlignment="1">
      <alignment horizontal="center" wrapText="1"/>
    </xf>
    <xf numFmtId="0" fontId="61" fillId="0" borderId="12" xfId="0" applyFont="1" applyBorder="1" applyAlignment="1">
      <alignment wrapText="1"/>
    </xf>
    <xf numFmtId="1" fontId="61" fillId="0" borderId="12" xfId="0" applyNumberFormat="1" applyFont="1" applyBorder="1" applyAlignment="1">
      <alignment horizontal="center"/>
    </xf>
    <xf numFmtId="183" fontId="10" fillId="0" borderId="12" xfId="0" applyNumberFormat="1" applyFont="1" applyBorder="1" applyAlignment="1">
      <alignment vertical="top" wrapText="1"/>
    </xf>
    <xf numFmtId="0" fontId="48" fillId="0" borderId="12" xfId="0" applyFont="1" applyBorder="1" applyAlignment="1">
      <alignment wrapText="1"/>
    </xf>
    <xf numFmtId="1" fontId="57" fillId="0" borderId="17" xfId="0" applyNumberFormat="1" applyFont="1" applyBorder="1" applyAlignment="1">
      <alignment horizontal="center" wrapText="1"/>
    </xf>
    <xf numFmtId="2" fontId="59" fillId="0" borderId="17" xfId="0" applyNumberFormat="1" applyFont="1" applyBorder="1" applyAlignment="1">
      <alignment horizontal="center" wrapText="1"/>
    </xf>
    <xf numFmtId="1" fontId="61" fillId="0" borderId="17" xfId="0" applyNumberFormat="1" applyFont="1" applyBorder="1" applyAlignment="1">
      <alignment horizontal="center"/>
    </xf>
    <xf numFmtId="0" fontId="61" fillId="0" borderId="17" xfId="0" applyFont="1" applyBorder="1" applyAlignment="1">
      <alignment wrapText="1"/>
    </xf>
    <xf numFmtId="2" fontId="18" fillId="0" borderId="17" xfId="0" applyNumberFormat="1" applyFont="1" applyBorder="1" applyAlignment="1">
      <alignment horizontal="center" wrapText="1"/>
    </xf>
    <xf numFmtId="49" fontId="59" fillId="0" borderId="17" xfId="0" applyNumberFormat="1" applyFont="1" applyBorder="1" applyAlignment="1">
      <alignment horizontal="center" wrapText="1"/>
    </xf>
    <xf numFmtId="0" fontId="48" fillId="0" borderId="17" xfId="0" applyFont="1" applyBorder="1" applyAlignment="1">
      <alignment wrapText="1"/>
    </xf>
    <xf numFmtId="1" fontId="60" fillId="0" borderId="17" xfId="0" applyNumberFormat="1" applyFont="1" applyBorder="1" applyAlignment="1">
      <alignment horizontal="center" wrapText="1"/>
    </xf>
    <xf numFmtId="0" fontId="48" fillId="0" borderId="34" xfId="0" applyFont="1" applyBorder="1" applyAlignment="1">
      <alignment wrapText="1"/>
    </xf>
    <xf numFmtId="49" fontId="18" fillId="0" borderId="10" xfId="0" applyNumberFormat="1" applyFont="1" applyBorder="1" applyAlignment="1">
      <alignment horizontal="center" wrapText="1"/>
    </xf>
    <xf numFmtId="0" fontId="61" fillId="0" borderId="10" xfId="0" applyFont="1" applyBorder="1" applyAlignment="1">
      <alignment wrapText="1"/>
    </xf>
    <xf numFmtId="1" fontId="60" fillId="0" borderId="10" xfId="0" applyNumberFormat="1" applyFont="1" applyBorder="1" applyAlignment="1">
      <alignment horizontal="center" wrapText="1"/>
    </xf>
    <xf numFmtId="1" fontId="57" fillId="0" borderId="10" xfId="0" applyNumberFormat="1" applyFont="1" applyBorder="1" applyAlignment="1">
      <alignment horizontal="center" wrapText="1"/>
    </xf>
    <xf numFmtId="2" fontId="18" fillId="0" borderId="10" xfId="0" applyNumberFormat="1" applyFont="1" applyBorder="1" applyAlignment="1">
      <alignment horizontal="center" wrapText="1"/>
    </xf>
    <xf numFmtId="1" fontId="61" fillId="0" borderId="10" xfId="0" applyNumberFormat="1" applyFont="1" applyBorder="1" applyAlignment="1">
      <alignment horizontal="center"/>
    </xf>
    <xf numFmtId="49" fontId="57" fillId="0" borderId="12" xfId="0" applyNumberFormat="1" applyFont="1" applyBorder="1" applyAlignment="1">
      <alignment/>
    </xf>
    <xf numFmtId="49" fontId="59" fillId="0" borderId="12" xfId="0" applyNumberFormat="1" applyFont="1" applyBorder="1" applyAlignment="1">
      <alignment/>
    </xf>
    <xf numFmtId="183" fontId="59" fillId="0" borderId="12" xfId="0" applyNumberFormat="1" applyFont="1" applyBorder="1" applyAlignment="1">
      <alignment horizontal="center"/>
    </xf>
    <xf numFmtId="49" fontId="57" fillId="0" borderId="0" xfId="0" applyNumberFormat="1" applyFont="1" applyBorder="1" applyAlignment="1">
      <alignment/>
    </xf>
    <xf numFmtId="49" fontId="60" fillId="0" borderId="0" xfId="0" applyNumberFormat="1" applyFont="1" applyBorder="1" applyAlignment="1">
      <alignment/>
    </xf>
    <xf numFmtId="183" fontId="60" fillId="0" borderId="0" xfId="0" applyNumberFormat="1" applyFont="1" applyBorder="1" applyAlignment="1">
      <alignment horizontal="center"/>
    </xf>
    <xf numFmtId="0" fontId="62" fillId="0" borderId="0" xfId="0" applyFont="1" applyAlignment="1">
      <alignment/>
    </xf>
    <xf numFmtId="0" fontId="62" fillId="0" borderId="0" xfId="0" applyFont="1" applyAlignment="1">
      <alignment horizontal="left"/>
    </xf>
    <xf numFmtId="0" fontId="0" fillId="0" borderId="0" xfId="0" applyAlignment="1">
      <alignment horizontal="left"/>
    </xf>
    <xf numFmtId="0" fontId="27" fillId="0" borderId="0" xfId="0" applyFont="1" applyAlignment="1">
      <alignment/>
    </xf>
    <xf numFmtId="0" fontId="8" fillId="0" borderId="0" xfId="0" applyFont="1" applyAlignment="1">
      <alignment horizontal="right"/>
    </xf>
    <xf numFmtId="0" fontId="12" fillId="0" borderId="0" xfId="0" applyFont="1" applyAlignment="1">
      <alignment/>
    </xf>
    <xf numFmtId="0" fontId="12" fillId="0" borderId="0" xfId="0" applyFont="1" applyFill="1" applyAlignment="1">
      <alignment/>
    </xf>
    <xf numFmtId="0" fontId="27" fillId="0" borderId="0" xfId="0" applyFont="1" applyFill="1" applyAlignment="1">
      <alignment/>
    </xf>
    <xf numFmtId="0" fontId="8" fillId="0" borderId="0" xfId="0" applyFont="1" applyFill="1" applyAlignment="1">
      <alignment horizontal="right"/>
    </xf>
    <xf numFmtId="0" fontId="12"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64" xfId="0" applyFont="1" applyBorder="1" applyAlignment="1">
      <alignment/>
    </xf>
    <xf numFmtId="0" fontId="7" fillId="0" borderId="43" xfId="0" applyFont="1" applyBorder="1" applyAlignment="1">
      <alignment vertical="justify"/>
    </xf>
    <xf numFmtId="0" fontId="7" fillId="0" borderId="70" xfId="0" applyFont="1" applyBorder="1" applyAlignment="1">
      <alignment/>
    </xf>
    <xf numFmtId="0" fontId="0" fillId="0" borderId="70" xfId="0" applyBorder="1" applyAlignment="1">
      <alignment/>
    </xf>
    <xf numFmtId="0" fontId="0" fillId="0" borderId="71" xfId="0" applyBorder="1" applyAlignment="1">
      <alignment/>
    </xf>
    <xf numFmtId="0" fontId="7" fillId="0" borderId="64" xfId="0" applyFont="1" applyBorder="1" applyAlignment="1">
      <alignment horizontal="center"/>
    </xf>
    <xf numFmtId="0" fontId="7" fillId="0" borderId="24" xfId="0" applyFont="1" applyBorder="1" applyAlignment="1">
      <alignment/>
    </xf>
    <xf numFmtId="0" fontId="7" fillId="0" borderId="29" xfId="0" applyFont="1" applyBorder="1" applyAlignment="1">
      <alignment/>
    </xf>
    <xf numFmtId="0" fontId="7" fillId="0" borderId="51" xfId="0" applyFont="1" applyBorder="1" applyAlignment="1">
      <alignment/>
    </xf>
    <xf numFmtId="0" fontId="7" fillId="0" borderId="72" xfId="0" applyFont="1" applyBorder="1" applyAlignment="1">
      <alignment horizontal="center" vertical="justify"/>
    </xf>
    <xf numFmtId="0" fontId="0" fillId="0" borderId="55" xfId="0" applyBorder="1" applyAlignment="1">
      <alignment/>
    </xf>
    <xf numFmtId="0" fontId="0" fillId="0" borderId="54" xfId="0" applyBorder="1" applyAlignment="1">
      <alignment/>
    </xf>
    <xf numFmtId="0" fontId="7" fillId="0" borderId="51" xfId="0" applyFont="1" applyBorder="1" applyAlignment="1">
      <alignment horizontal="center" vertical="justify"/>
    </xf>
    <xf numFmtId="0" fontId="1" fillId="0" borderId="28" xfId="0" applyFont="1" applyBorder="1" applyAlignment="1">
      <alignment horizontal="center" vertical="justify"/>
    </xf>
    <xf numFmtId="0" fontId="12" fillId="0" borderId="28" xfId="0" applyFont="1" applyBorder="1" applyAlignment="1">
      <alignment horizontal="center"/>
    </xf>
    <xf numFmtId="0" fontId="13" fillId="0" borderId="24" xfId="0" applyFont="1" applyBorder="1" applyAlignment="1">
      <alignment horizontal="center"/>
    </xf>
    <xf numFmtId="0" fontId="12" fillId="0" borderId="55" xfId="0" applyFont="1" applyBorder="1" applyAlignment="1">
      <alignment horizontal="center"/>
    </xf>
    <xf numFmtId="0" fontId="12" fillId="0" borderId="54" xfId="0" applyFont="1" applyBorder="1" applyAlignment="1">
      <alignment horizontal="center"/>
    </xf>
    <xf numFmtId="0" fontId="13" fillId="0" borderId="51" xfId="0" applyFont="1" applyBorder="1" applyAlignment="1">
      <alignment horizontal="center"/>
    </xf>
    <xf numFmtId="0" fontId="9" fillId="0" borderId="10" xfId="0" applyFont="1" applyBorder="1" applyAlignment="1">
      <alignment horizontal="left"/>
    </xf>
    <xf numFmtId="0" fontId="9" fillId="0" borderId="16" xfId="0" applyFont="1" applyBorder="1" applyAlignment="1">
      <alignment horizontal="left"/>
    </xf>
    <xf numFmtId="0" fontId="8" fillId="0" borderId="21" xfId="0" applyFont="1" applyBorder="1" applyAlignment="1">
      <alignment/>
    </xf>
    <xf numFmtId="0" fontId="8" fillId="0" borderId="11" xfId="0" applyFont="1" applyBorder="1" applyAlignment="1">
      <alignment/>
    </xf>
    <xf numFmtId="1" fontId="9" fillId="0" borderId="10" xfId="0" applyNumberFormat="1" applyFont="1" applyBorder="1" applyAlignment="1">
      <alignment horizontal="center"/>
    </xf>
    <xf numFmtId="1" fontId="8" fillId="0" borderId="12" xfId="0" applyNumberFormat="1" applyFont="1" applyBorder="1" applyAlignment="1">
      <alignment horizontal="center"/>
    </xf>
    <xf numFmtId="0" fontId="7" fillId="0" borderId="12" xfId="0" applyFont="1" applyBorder="1" applyAlignment="1">
      <alignment horizontal="left" vertical="justify"/>
    </xf>
    <xf numFmtId="0" fontId="7" fillId="0" borderId="14" xfId="0" applyFont="1" applyBorder="1" applyAlignment="1">
      <alignment horizontal="left" vertical="justify"/>
    </xf>
    <xf numFmtId="0" fontId="1" fillId="0" borderId="34" xfId="0" applyFont="1" applyBorder="1" applyAlignment="1">
      <alignment/>
    </xf>
    <xf numFmtId="0" fontId="1" fillId="0" borderId="13" xfId="0" applyFont="1" applyBorder="1" applyAlignment="1">
      <alignment/>
    </xf>
    <xf numFmtId="1" fontId="7" fillId="0" borderId="12" xfId="0" applyNumberFormat="1" applyFont="1" applyBorder="1" applyAlignment="1">
      <alignment horizontal="center"/>
    </xf>
    <xf numFmtId="1" fontId="7" fillId="0" borderId="10" xfId="0" applyNumberFormat="1" applyFont="1" applyBorder="1" applyAlignment="1">
      <alignment horizontal="center"/>
    </xf>
    <xf numFmtId="0" fontId="13" fillId="0" borderId="14" xfId="0" applyFont="1" applyBorder="1" applyAlignment="1">
      <alignment/>
    </xf>
    <xf numFmtId="0" fontId="1" fillId="0" borderId="12" xfId="0" applyFont="1" applyBorder="1" applyAlignment="1">
      <alignment horizontal="left" vertical="justify"/>
    </xf>
    <xf numFmtId="0" fontId="17" fillId="0" borderId="12" xfId="0" applyFont="1" applyBorder="1" applyAlignment="1">
      <alignment wrapText="1"/>
    </xf>
    <xf numFmtId="1" fontId="1" fillId="0" borderId="12" xfId="0" applyNumberFormat="1" applyFont="1" applyFill="1" applyBorder="1" applyAlignment="1">
      <alignment horizontal="center"/>
    </xf>
    <xf numFmtId="1" fontId="1" fillId="0" borderId="12" xfId="0" applyNumberFormat="1" applyFont="1" applyBorder="1" applyAlignment="1">
      <alignment horizontal="center"/>
    </xf>
    <xf numFmtId="0" fontId="1" fillId="0" borderId="12" xfId="0" applyFont="1" applyBorder="1" applyAlignment="1">
      <alignment horizontal="left"/>
    </xf>
    <xf numFmtId="0" fontId="17" fillId="0" borderId="14" xfId="0" applyFont="1" applyBorder="1" applyAlignment="1">
      <alignment wrapText="1"/>
    </xf>
    <xf numFmtId="0" fontId="12" fillId="0" borderId="34" xfId="0" applyFont="1" applyBorder="1" applyAlignment="1">
      <alignment/>
    </xf>
    <xf numFmtId="0" fontId="12" fillId="0" borderId="13" xfId="0" applyFont="1" applyBorder="1" applyAlignment="1">
      <alignment/>
    </xf>
    <xf numFmtId="1" fontId="0" fillId="0" borderId="17" xfId="0" applyNumberFormat="1" applyFont="1" applyFill="1" applyBorder="1" applyAlignment="1" applyProtection="1">
      <alignment horizontal="center" vertical="center"/>
      <protection locked="0"/>
    </xf>
    <xf numFmtId="0" fontId="7" fillId="0" borderId="12" xfId="0" applyFont="1" applyBorder="1" applyAlignment="1">
      <alignment horizontal="left"/>
    </xf>
    <xf numFmtId="0" fontId="13" fillId="0" borderId="14" xfId="0" applyFont="1" applyBorder="1" applyAlignment="1">
      <alignment/>
    </xf>
    <xf numFmtId="0" fontId="13" fillId="0" borderId="34" xfId="0" applyFont="1" applyBorder="1" applyAlignment="1">
      <alignment/>
    </xf>
    <xf numFmtId="0" fontId="13" fillId="0" borderId="13" xfId="0" applyFont="1" applyBorder="1" applyAlignment="1">
      <alignment/>
    </xf>
    <xf numFmtId="0" fontId="1" fillId="0" borderId="12" xfId="0" applyFont="1" applyBorder="1" applyAlignment="1">
      <alignment horizontal="left"/>
    </xf>
    <xf numFmtId="0" fontId="12" fillId="0" borderId="14" xfId="0" applyFont="1" applyBorder="1" applyAlignment="1">
      <alignment wrapText="1"/>
    </xf>
    <xf numFmtId="1" fontId="1" fillId="0" borderId="12" xfId="0" applyNumberFormat="1" applyFont="1" applyBorder="1" applyAlignment="1">
      <alignment horizontal="center"/>
    </xf>
    <xf numFmtId="0" fontId="9" fillId="0" borderId="12" xfId="0" applyFont="1" applyBorder="1" applyAlignment="1">
      <alignment horizontal="left"/>
    </xf>
    <xf numFmtId="0" fontId="9" fillId="0" borderId="14" xfId="0" applyFont="1" applyBorder="1" applyAlignment="1">
      <alignment/>
    </xf>
    <xf numFmtId="0" fontId="8" fillId="0" borderId="34" xfId="0" applyFont="1" applyBorder="1" applyAlignment="1">
      <alignment/>
    </xf>
    <xf numFmtId="0" fontId="8" fillId="0" borderId="13" xfId="0" applyFont="1" applyBorder="1" applyAlignment="1">
      <alignment/>
    </xf>
    <xf numFmtId="1" fontId="9" fillId="0" borderId="12" xfId="0" applyNumberFormat="1" applyFont="1" applyBorder="1" applyAlignment="1">
      <alignment horizontal="center"/>
    </xf>
    <xf numFmtId="0" fontId="13" fillId="0" borderId="14" xfId="0" applyFont="1" applyFill="1" applyBorder="1" applyAlignment="1">
      <alignment wrapText="1"/>
    </xf>
    <xf numFmtId="0" fontId="0" fillId="0" borderId="12" xfId="0" applyBorder="1" applyAlignment="1">
      <alignment horizontal="left"/>
    </xf>
    <xf numFmtId="0" fontId="12" fillId="0" borderId="14" xfId="0" applyFont="1" applyFill="1" applyBorder="1" applyAlignment="1">
      <alignment wrapText="1"/>
    </xf>
    <xf numFmtId="0" fontId="12" fillId="0" borderId="14" xfId="0" applyFont="1" applyBorder="1" applyAlignment="1">
      <alignment/>
    </xf>
    <xf numFmtId="0" fontId="7" fillId="0" borderId="12" xfId="0" applyFont="1" applyBorder="1" applyAlignment="1">
      <alignment horizontal="left"/>
    </xf>
    <xf numFmtId="0" fontId="13" fillId="0" borderId="14" xfId="0" applyFont="1" applyFill="1" applyBorder="1" applyAlignment="1">
      <alignment wrapText="1"/>
    </xf>
    <xf numFmtId="1" fontId="7" fillId="0" borderId="12" xfId="0" applyNumberFormat="1" applyFont="1" applyBorder="1" applyAlignment="1">
      <alignment horizontal="center"/>
    </xf>
    <xf numFmtId="0" fontId="12" fillId="0" borderId="14" xfId="0" applyFont="1" applyFill="1" applyBorder="1" applyAlignment="1">
      <alignment wrapText="1"/>
    </xf>
    <xf numFmtId="0" fontId="13" fillId="0" borderId="14" xfId="0" applyFont="1" applyFill="1" applyBorder="1" applyAlignment="1">
      <alignment/>
    </xf>
    <xf numFmtId="0" fontId="13" fillId="0" borderId="14" xfId="0" applyFont="1" applyFill="1" applyBorder="1" applyAlignment="1">
      <alignment/>
    </xf>
    <xf numFmtId="0" fontId="12" fillId="0" borderId="14" xfId="0" applyFont="1" applyFill="1" applyBorder="1" applyAlignment="1">
      <alignment/>
    </xf>
    <xf numFmtId="1" fontId="7" fillId="0" borderId="12" xfId="0" applyNumberFormat="1" applyFont="1" applyFill="1" applyBorder="1" applyAlignment="1">
      <alignment horizontal="center"/>
    </xf>
    <xf numFmtId="1" fontId="1" fillId="0" borderId="12" xfId="0" applyNumberFormat="1" applyFont="1" applyFill="1" applyBorder="1" applyAlignment="1">
      <alignment horizontal="center"/>
    </xf>
    <xf numFmtId="1" fontId="1" fillId="0" borderId="10" xfId="0" applyNumberFormat="1" applyFont="1" applyBorder="1" applyAlignment="1">
      <alignment horizontal="center"/>
    </xf>
    <xf numFmtId="1" fontId="7" fillId="0" borderId="10" xfId="0" applyNumberFormat="1" applyFont="1" applyBorder="1" applyAlignment="1">
      <alignment horizontal="center"/>
    </xf>
    <xf numFmtId="0" fontId="9" fillId="0" borderId="14" xfId="0" applyFont="1" applyBorder="1" applyAlignment="1">
      <alignment horizontal="center"/>
    </xf>
    <xf numFmtId="0" fontId="12" fillId="0" borderId="31" xfId="0" applyFont="1" applyBorder="1" applyAlignment="1">
      <alignment/>
    </xf>
    <xf numFmtId="0" fontId="12" fillId="0" borderId="32" xfId="0" applyFont="1" applyBorder="1" applyAlignment="1">
      <alignment/>
    </xf>
    <xf numFmtId="1" fontId="7" fillId="0" borderId="17" xfId="0" applyNumberFormat="1" applyFont="1" applyFill="1" applyBorder="1" applyAlignment="1">
      <alignment horizontal="center"/>
    </xf>
    <xf numFmtId="1" fontId="1" fillId="0" borderId="17" xfId="0" applyNumberFormat="1" applyFont="1" applyBorder="1" applyAlignment="1">
      <alignment horizontal="center"/>
    </xf>
    <xf numFmtId="0" fontId="9" fillId="0" borderId="17" xfId="0" applyFont="1" applyBorder="1" applyAlignment="1">
      <alignment horizontal="left"/>
    </xf>
    <xf numFmtId="0" fontId="63" fillId="0" borderId="0" xfId="0" applyFont="1" applyAlignment="1">
      <alignment/>
    </xf>
    <xf numFmtId="0" fontId="1" fillId="0" borderId="17" xfId="0" applyFont="1" applyBorder="1" applyAlignment="1">
      <alignment horizontal="left" vertical="justify"/>
    </xf>
    <xf numFmtId="0" fontId="12" fillId="0" borderId="30" xfId="0" applyFont="1" applyBorder="1" applyAlignment="1">
      <alignment vertical="justify"/>
    </xf>
    <xf numFmtId="0" fontId="13" fillId="0" borderId="31" xfId="0" applyFont="1" applyBorder="1" applyAlignment="1">
      <alignment/>
    </xf>
    <xf numFmtId="0" fontId="7" fillId="0" borderId="32" xfId="0" applyFont="1" applyBorder="1" applyAlignment="1">
      <alignment/>
    </xf>
    <xf numFmtId="1" fontId="7" fillId="0" borderId="17" xfId="0" applyNumberFormat="1" applyFont="1" applyBorder="1" applyAlignment="1">
      <alignment horizontal="center"/>
    </xf>
    <xf numFmtId="0" fontId="7" fillId="0" borderId="14" xfId="0" applyFont="1" applyBorder="1" applyAlignment="1">
      <alignment horizontal="center"/>
    </xf>
    <xf numFmtId="0" fontId="0" fillId="0" borderId="13" xfId="0" applyBorder="1" applyAlignment="1">
      <alignment/>
    </xf>
    <xf numFmtId="0" fontId="9" fillId="0" borderId="12" xfId="0" applyFont="1" applyBorder="1" applyAlignment="1">
      <alignment horizontal="left"/>
    </xf>
    <xf numFmtId="0" fontId="9" fillId="0" borderId="10" xfId="0" applyFont="1" applyBorder="1" applyAlignment="1">
      <alignment/>
    </xf>
    <xf numFmtId="0" fontId="12" fillId="0" borderId="21" xfId="0" applyFont="1" applyBorder="1" applyAlignment="1">
      <alignment/>
    </xf>
    <xf numFmtId="0" fontId="12" fillId="0" borderId="11" xfId="0" applyFont="1" applyBorder="1" applyAlignment="1">
      <alignment/>
    </xf>
    <xf numFmtId="0" fontId="7" fillId="0" borderId="10" xfId="0" applyFont="1" applyBorder="1" applyAlignment="1">
      <alignment/>
    </xf>
    <xf numFmtId="2" fontId="0" fillId="0" borderId="0" xfId="0" applyNumberFormat="1" applyAlignment="1">
      <alignment/>
    </xf>
    <xf numFmtId="0" fontId="0" fillId="0" borderId="12" xfId="0" applyFill="1" applyBorder="1" applyAlignment="1">
      <alignment horizontal="left" vertical="justify"/>
    </xf>
    <xf numFmtId="0" fontId="12" fillId="0" borderId="18" xfId="0" applyFont="1" applyFill="1" applyBorder="1" applyAlignment="1">
      <alignment horizontal="left" vertical="justify"/>
    </xf>
    <xf numFmtId="0" fontId="12" fillId="0" borderId="0" xfId="0" applyFont="1" applyFill="1" applyBorder="1" applyAlignment="1">
      <alignment/>
    </xf>
    <xf numFmtId="0" fontId="12" fillId="0" borderId="19" xfId="0" applyFont="1" applyFill="1" applyBorder="1" applyAlignment="1">
      <alignment/>
    </xf>
    <xf numFmtId="1" fontId="1" fillId="0" borderId="10" xfId="0" applyNumberFormat="1" applyFont="1" applyFill="1" applyBorder="1" applyAlignment="1">
      <alignment horizontal="center"/>
    </xf>
    <xf numFmtId="1" fontId="7" fillId="0" borderId="10" xfId="0" applyNumberFormat="1" applyFont="1" applyFill="1" applyBorder="1" applyAlignment="1">
      <alignment horizontal="center"/>
    </xf>
    <xf numFmtId="0" fontId="64" fillId="0" borderId="0" xfId="0" applyFont="1" applyFill="1" applyAlignment="1">
      <alignment/>
    </xf>
    <xf numFmtId="1" fontId="64" fillId="0" borderId="0" xfId="0" applyNumberFormat="1" applyFont="1" applyFill="1" applyAlignment="1">
      <alignment/>
    </xf>
    <xf numFmtId="0" fontId="0" fillId="0" borderId="0" xfId="0" applyFill="1" applyAlignment="1">
      <alignment/>
    </xf>
    <xf numFmtId="0" fontId="7" fillId="0" borderId="12" xfId="0" applyFont="1" applyFill="1" applyBorder="1" applyAlignment="1">
      <alignment horizontal="left" vertical="justify"/>
    </xf>
    <xf numFmtId="0" fontId="7" fillId="0" borderId="30" xfId="0" applyFont="1" applyFill="1" applyBorder="1" applyAlignment="1">
      <alignment vertical="justify"/>
    </xf>
    <xf numFmtId="0" fontId="13" fillId="0" borderId="31" xfId="0" applyFont="1" applyFill="1" applyBorder="1" applyAlignment="1">
      <alignment/>
    </xf>
    <xf numFmtId="0" fontId="7" fillId="0" borderId="32" xfId="0" applyFont="1" applyFill="1" applyBorder="1" applyAlignment="1">
      <alignment/>
    </xf>
    <xf numFmtId="1" fontId="7" fillId="0" borderId="12" xfId="0" applyNumberFormat="1" applyFont="1" applyFill="1" applyBorder="1" applyAlignment="1">
      <alignment horizontal="center"/>
    </xf>
    <xf numFmtId="2" fontId="64" fillId="0" borderId="0" xfId="0" applyNumberFormat="1" applyFont="1" applyFill="1" applyAlignment="1">
      <alignment/>
    </xf>
    <xf numFmtId="0" fontId="12" fillId="0" borderId="14" xfId="0" applyFont="1" applyFill="1" applyBorder="1" applyAlignment="1">
      <alignment vertical="justify"/>
    </xf>
    <xf numFmtId="0" fontId="12" fillId="0" borderId="34" xfId="0" applyFont="1" applyFill="1" applyBorder="1" applyAlignment="1">
      <alignment/>
    </xf>
    <xf numFmtId="0" fontId="1" fillId="0" borderId="13" xfId="0" applyFont="1" applyFill="1" applyBorder="1" applyAlignment="1">
      <alignment/>
    </xf>
    <xf numFmtId="0" fontId="12" fillId="0" borderId="30" xfId="0" applyFont="1" applyFill="1" applyBorder="1" applyAlignment="1">
      <alignment vertical="justify"/>
    </xf>
    <xf numFmtId="0" fontId="12" fillId="0" borderId="31" xfId="0" applyFont="1" applyFill="1" applyBorder="1" applyAlignment="1">
      <alignment/>
    </xf>
    <xf numFmtId="0" fontId="1" fillId="0" borderId="31" xfId="0" applyFont="1" applyFill="1" applyBorder="1" applyAlignment="1">
      <alignment/>
    </xf>
    <xf numFmtId="0" fontId="1" fillId="0" borderId="34" xfId="0" applyFont="1" applyFill="1" applyBorder="1" applyAlignment="1">
      <alignment/>
    </xf>
    <xf numFmtId="0" fontId="0" fillId="0" borderId="17" xfId="0" applyFill="1" applyBorder="1" applyAlignment="1">
      <alignment horizontal="left" vertical="justify"/>
    </xf>
    <xf numFmtId="1" fontId="1" fillId="0" borderId="17" xfId="0" applyNumberFormat="1" applyFont="1" applyFill="1" applyBorder="1" applyAlignment="1">
      <alignment horizontal="center"/>
    </xf>
    <xf numFmtId="0" fontId="7" fillId="0" borderId="14" xfId="0" applyFont="1" applyFill="1" applyBorder="1" applyAlignment="1">
      <alignment vertical="justify"/>
    </xf>
    <xf numFmtId="0" fontId="13" fillId="0" borderId="34" xfId="0" applyFont="1" applyFill="1" applyBorder="1" applyAlignment="1">
      <alignment/>
    </xf>
    <xf numFmtId="0" fontId="7" fillId="0" borderId="34" xfId="0" applyFont="1" applyFill="1" applyBorder="1" applyAlignment="1">
      <alignment/>
    </xf>
    <xf numFmtId="0" fontId="12" fillId="0" borderId="30" xfId="0" applyFont="1" applyFill="1" applyBorder="1" applyAlignment="1">
      <alignment horizontal="justify" vertical="justify"/>
    </xf>
    <xf numFmtId="0" fontId="12" fillId="0" borderId="14" xfId="0" applyFont="1" applyFill="1" applyBorder="1" applyAlignment="1">
      <alignment horizontal="justify" vertical="justify"/>
    </xf>
    <xf numFmtId="0" fontId="12" fillId="0" borderId="14" xfId="0" applyNumberFormat="1" applyFont="1" applyFill="1" applyBorder="1" applyAlignment="1">
      <alignment horizontal="justify" vertical="justify" readingOrder="1"/>
    </xf>
    <xf numFmtId="0" fontId="0" fillId="0" borderId="10" xfId="0" applyFill="1" applyBorder="1" applyAlignment="1">
      <alignment horizontal="left" vertical="justify"/>
    </xf>
    <xf numFmtId="0" fontId="1" fillId="0" borderId="0" xfId="0" applyFont="1" applyFill="1" applyBorder="1" applyAlignment="1">
      <alignment/>
    </xf>
    <xf numFmtId="1" fontId="0" fillId="0" borderId="0" xfId="0" applyNumberFormat="1" applyFill="1" applyAlignment="1">
      <alignment/>
    </xf>
    <xf numFmtId="0" fontId="0" fillId="0" borderId="20" xfId="0" applyFill="1" applyBorder="1" applyAlignment="1">
      <alignment horizontal="left" vertical="justify"/>
    </xf>
    <xf numFmtId="0" fontId="12" fillId="0" borderId="16" xfId="0" applyFont="1" applyFill="1" applyBorder="1" applyAlignment="1">
      <alignment horizontal="justify" vertical="justify"/>
    </xf>
    <xf numFmtId="183" fontId="0" fillId="0" borderId="0" xfId="0" applyNumberFormat="1" applyFill="1" applyAlignment="1">
      <alignment/>
    </xf>
    <xf numFmtId="183" fontId="7" fillId="0" borderId="10" xfId="0" applyNumberFormat="1" applyFont="1" applyFill="1" applyBorder="1" applyAlignment="1">
      <alignment horizontal="center"/>
    </xf>
    <xf numFmtId="0" fontId="7" fillId="0" borderId="12" xfId="0" applyFont="1" applyFill="1" applyBorder="1" applyAlignment="1">
      <alignment horizontal="left" vertical="justify"/>
    </xf>
    <xf numFmtId="0" fontId="13" fillId="0" borderId="14" xfId="0" applyFont="1" applyFill="1" applyBorder="1" applyAlignment="1">
      <alignment vertical="justify"/>
    </xf>
    <xf numFmtId="0" fontId="13" fillId="0" borderId="34" xfId="0" applyFont="1" applyFill="1" applyBorder="1" applyAlignment="1">
      <alignment/>
    </xf>
    <xf numFmtId="0" fontId="7" fillId="0" borderId="13" xfId="0" applyFont="1" applyFill="1" applyBorder="1" applyAlignment="1">
      <alignment/>
    </xf>
    <xf numFmtId="1" fontId="7" fillId="34" borderId="12" xfId="0" applyNumberFormat="1" applyFont="1" applyFill="1" applyBorder="1" applyAlignment="1">
      <alignment horizontal="center"/>
    </xf>
    <xf numFmtId="1" fontId="7" fillId="0" borderId="10" xfId="0" applyNumberFormat="1" applyFont="1" applyFill="1" applyBorder="1" applyAlignment="1">
      <alignment horizontal="center"/>
    </xf>
    <xf numFmtId="0" fontId="7" fillId="0" borderId="0" xfId="0" applyFont="1" applyFill="1" applyAlignment="1">
      <alignment/>
    </xf>
    <xf numFmtId="0" fontId="0" fillId="0" borderId="23" xfId="0" applyBorder="1" applyAlignment="1">
      <alignment horizontal="left"/>
    </xf>
    <xf numFmtId="0" fontId="10" fillId="0" borderId="73" xfId="0" applyFont="1" applyBorder="1" applyAlignment="1">
      <alignment/>
    </xf>
    <xf numFmtId="0" fontId="8" fillId="0" borderId="39" xfId="0" applyFont="1" applyBorder="1" applyAlignment="1">
      <alignment/>
    </xf>
    <xf numFmtId="0" fontId="8" fillId="0" borderId="74" xfId="0" applyFont="1" applyBorder="1" applyAlignment="1">
      <alignment/>
    </xf>
    <xf numFmtId="1" fontId="10" fillId="0" borderId="23" xfId="0" applyNumberFormat="1" applyFont="1" applyBorder="1" applyAlignment="1">
      <alignment horizontal="center"/>
    </xf>
    <xf numFmtId="0" fontId="0" fillId="0" borderId="0" xfId="0" applyBorder="1" applyAlignment="1">
      <alignment horizontal="left"/>
    </xf>
    <xf numFmtId="0" fontId="10" fillId="0" borderId="0" xfId="0" applyFont="1" applyBorder="1" applyAlignment="1">
      <alignment/>
    </xf>
    <xf numFmtId="0" fontId="8" fillId="0" borderId="0" xfId="0" applyFont="1" applyBorder="1" applyAlignment="1">
      <alignment/>
    </xf>
    <xf numFmtId="1" fontId="10" fillId="0" borderId="0" xfId="0" applyNumberFormat="1" applyFont="1" applyFill="1" applyBorder="1" applyAlignment="1">
      <alignment horizontal="center"/>
    </xf>
    <xf numFmtId="183"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0" fillId="0" borderId="0" xfId="0" applyFill="1" applyBorder="1" applyAlignment="1">
      <alignment/>
    </xf>
    <xf numFmtId="183" fontId="10" fillId="0" borderId="0" xfId="0" applyNumberFormat="1" applyFont="1" applyFill="1" applyBorder="1" applyAlignment="1">
      <alignment horizontal="center"/>
    </xf>
    <xf numFmtId="0" fontId="10" fillId="0" borderId="0" xfId="0" applyFont="1" applyAlignment="1">
      <alignment/>
    </xf>
    <xf numFmtId="0" fontId="12" fillId="0" borderId="0" xfId="0" applyFont="1" applyBorder="1" applyAlignment="1">
      <alignment/>
    </xf>
    <xf numFmtId="0" fontId="0" fillId="0" borderId="0" xfId="0" applyBorder="1" applyAlignment="1">
      <alignment/>
    </xf>
    <xf numFmtId="183" fontId="0" fillId="0" borderId="0" xfId="0" applyNumberFormat="1" applyBorder="1" applyAlignment="1">
      <alignment/>
    </xf>
    <xf numFmtId="1" fontId="0" fillId="0" borderId="0" xfId="0" applyNumberFormat="1" applyBorder="1" applyAlignment="1">
      <alignment/>
    </xf>
    <xf numFmtId="0" fontId="0" fillId="0" borderId="0" xfId="0" applyAlignment="1">
      <alignment horizontal="left"/>
    </xf>
    <xf numFmtId="183" fontId="0" fillId="0" borderId="0" xfId="0" applyNumberFormat="1" applyAlignment="1">
      <alignment/>
    </xf>
    <xf numFmtId="0" fontId="0" fillId="34" borderId="0" xfId="0" applyFill="1" applyAlignment="1">
      <alignment/>
    </xf>
    <xf numFmtId="0" fontId="12" fillId="0" borderId="0" xfId="0" applyFont="1" applyAlignment="1">
      <alignment horizontal="right"/>
    </xf>
    <xf numFmtId="0" fontId="8" fillId="0" borderId="0" xfId="0" applyFont="1" applyAlignment="1">
      <alignment/>
    </xf>
    <xf numFmtId="0" fontId="65" fillId="0" borderId="0" xfId="0" applyFont="1" applyBorder="1" applyAlignment="1">
      <alignment horizontal="center"/>
    </xf>
    <xf numFmtId="0" fontId="65" fillId="0" borderId="0" xfId="0" applyFont="1" applyBorder="1" applyAlignment="1">
      <alignment/>
    </xf>
    <xf numFmtId="0" fontId="65" fillId="0" borderId="0" xfId="0" applyFont="1" applyFill="1" applyBorder="1" applyAlignment="1">
      <alignment/>
    </xf>
    <xf numFmtId="0" fontId="0" fillId="0" borderId="0" xfId="0" applyAlignment="1">
      <alignment horizontal="right"/>
    </xf>
    <xf numFmtId="0" fontId="12" fillId="0" borderId="64" xfId="0" applyFont="1" applyBorder="1" applyAlignment="1">
      <alignment horizontal="center" vertical="center"/>
    </xf>
    <xf numFmtId="0" fontId="12" fillId="0" borderId="64" xfId="0" applyFont="1" applyBorder="1" applyAlignment="1">
      <alignment horizontal="center" vertical="center" wrapText="1"/>
    </xf>
    <xf numFmtId="0" fontId="0" fillId="0" borderId="24" xfId="0" applyBorder="1" applyAlignment="1">
      <alignment wrapText="1"/>
    </xf>
    <xf numFmtId="0" fontId="0" fillId="0" borderId="27" xfId="0" applyBorder="1" applyAlignment="1">
      <alignment horizontal="center"/>
    </xf>
    <xf numFmtId="0" fontId="0" fillId="0" borderId="29" xfId="0" applyBorder="1" applyAlignment="1">
      <alignment horizontal="center"/>
    </xf>
    <xf numFmtId="0" fontId="12" fillId="0" borderId="42" xfId="0" applyFont="1" applyBorder="1" applyAlignment="1">
      <alignment horizontal="center" vertical="center"/>
    </xf>
    <xf numFmtId="0" fontId="12" fillId="0" borderId="42" xfId="0" applyFont="1" applyBorder="1" applyAlignment="1">
      <alignment horizontal="center" vertical="center" wrapText="1"/>
    </xf>
    <xf numFmtId="0" fontId="0" fillId="0" borderId="24" xfId="0" applyBorder="1" applyAlignment="1">
      <alignment/>
    </xf>
    <xf numFmtId="0" fontId="0" fillId="0" borderId="24" xfId="0" applyBorder="1" applyAlignment="1">
      <alignment horizontal="center"/>
    </xf>
    <xf numFmtId="0" fontId="7" fillId="0" borderId="64" xfId="0" applyFont="1" applyBorder="1" applyAlignment="1">
      <alignment horizontal="center" vertical="center"/>
    </xf>
    <xf numFmtId="0" fontId="0" fillId="0" borderId="66" xfId="0" applyBorder="1" applyAlignment="1">
      <alignment horizontal="center"/>
    </xf>
    <xf numFmtId="0" fontId="12" fillId="0" borderId="27" xfId="0" applyFont="1" applyBorder="1" applyAlignment="1">
      <alignment horizontal="center" wrapText="1"/>
    </xf>
    <xf numFmtId="0" fontId="12" fillId="0" borderId="29" xfId="0" applyFont="1" applyBorder="1" applyAlignment="1">
      <alignment horizontal="center" wrapText="1"/>
    </xf>
    <xf numFmtId="0" fontId="12" fillId="0" borderId="64" xfId="0" applyFont="1" applyBorder="1" applyAlignment="1">
      <alignment horizontal="center" vertical="center" wrapText="1"/>
    </xf>
    <xf numFmtId="0" fontId="12" fillId="0" borderId="64" xfId="0" applyFont="1" applyBorder="1" applyAlignment="1">
      <alignment horizontal="center" wrapText="1"/>
    </xf>
    <xf numFmtId="0" fontId="12" fillId="0" borderId="64" xfId="0" applyFont="1" applyFill="1" applyBorder="1" applyAlignment="1">
      <alignment horizontal="center" vertical="center" wrapText="1"/>
    </xf>
    <xf numFmtId="0" fontId="7" fillId="0" borderId="42" xfId="0" applyFont="1" applyBorder="1" applyAlignment="1">
      <alignment horizontal="center" vertical="center"/>
    </xf>
    <xf numFmtId="0" fontId="12" fillId="0" borderId="51" xfId="0" applyFont="1" applyBorder="1" applyAlignment="1">
      <alignment horizontal="center" vertical="center"/>
    </xf>
    <xf numFmtId="0" fontId="12" fillId="0" borderId="51" xfId="0" applyFont="1" applyBorder="1" applyAlignment="1">
      <alignment horizontal="center" vertical="center" wrapText="1"/>
    </xf>
    <xf numFmtId="0" fontId="12" fillId="34" borderId="66" xfId="0" applyFont="1" applyFill="1" applyBorder="1" applyAlignment="1">
      <alignment horizontal="center" vertical="justify"/>
    </xf>
    <xf numFmtId="0" fontId="0" fillId="0" borderId="51" xfId="0" applyBorder="1" applyAlignment="1">
      <alignment vertical="justify"/>
    </xf>
    <xf numFmtId="0" fontId="12" fillId="0" borderId="51" xfId="0" applyFont="1" applyBorder="1" applyAlignment="1">
      <alignment horizontal="center" vertical="justify"/>
    </xf>
    <xf numFmtId="0" fontId="12" fillId="0" borderId="51" xfId="0" applyFont="1" applyBorder="1" applyAlignment="1">
      <alignment horizontal="center" vertical="center" wrapText="1"/>
    </xf>
    <xf numFmtId="0" fontId="12" fillId="0" borderId="51" xfId="0" applyFont="1" applyBorder="1" applyAlignment="1">
      <alignment horizontal="center" wrapText="1"/>
    </xf>
    <xf numFmtId="0" fontId="12" fillId="0" borderId="51" xfId="0" applyFont="1" applyFill="1" applyBorder="1" applyAlignment="1">
      <alignment horizontal="center" vertical="center" wrapText="1"/>
    </xf>
    <xf numFmtId="0" fontId="7" fillId="0" borderId="51" xfId="0" applyFont="1" applyBorder="1" applyAlignment="1">
      <alignment horizontal="center" vertical="center"/>
    </xf>
    <xf numFmtId="0" fontId="12" fillId="0" borderId="40" xfId="0" applyFont="1" applyBorder="1" applyAlignment="1">
      <alignment horizontal="center" vertical="justify"/>
    </xf>
    <xf numFmtId="0" fontId="12" fillId="0" borderId="12" xfId="0" applyFont="1" applyBorder="1" applyAlignment="1">
      <alignment horizontal="justify" wrapText="1"/>
    </xf>
    <xf numFmtId="1" fontId="0" fillId="34" borderId="10" xfId="0" applyNumberFormat="1" applyFill="1" applyBorder="1" applyAlignment="1">
      <alignment horizontal="center"/>
    </xf>
    <xf numFmtId="1" fontId="0" fillId="0" borderId="10" xfId="0" applyNumberFormat="1" applyBorder="1" applyAlignment="1">
      <alignment horizontal="center"/>
    </xf>
    <xf numFmtId="186" fontId="0" fillId="0" borderId="10" xfId="0" applyNumberFormat="1" applyBorder="1" applyAlignment="1">
      <alignment horizontal="center"/>
    </xf>
    <xf numFmtId="0" fontId="0" fillId="0" borderId="75" xfId="0" applyBorder="1" applyAlignment="1">
      <alignment/>
    </xf>
    <xf numFmtId="0" fontId="0" fillId="0" borderId="75" xfId="0" applyFill="1" applyBorder="1" applyAlignment="1">
      <alignment/>
    </xf>
    <xf numFmtId="0" fontId="0" fillId="0" borderId="75" xfId="0" applyBorder="1" applyAlignment="1">
      <alignment horizontal="center"/>
    </xf>
    <xf numFmtId="1" fontId="7" fillId="0" borderId="52" xfId="0" applyNumberFormat="1" applyFont="1" applyBorder="1" applyAlignment="1">
      <alignment/>
    </xf>
    <xf numFmtId="0" fontId="12" fillId="0" borderId="61" xfId="0" applyFont="1" applyBorder="1" applyAlignment="1">
      <alignment horizontal="center" vertical="justify"/>
    </xf>
    <xf numFmtId="0" fontId="12" fillId="0" borderId="10" xfId="0" applyFont="1" applyBorder="1" applyAlignment="1">
      <alignment horizontal="justify" wrapText="1"/>
    </xf>
    <xf numFmtId="0" fontId="0" fillId="0" borderId="10" xfId="0" applyBorder="1" applyAlignment="1">
      <alignment/>
    </xf>
    <xf numFmtId="0" fontId="0" fillId="0" borderId="10" xfId="0" applyFill="1" applyBorder="1" applyAlignment="1">
      <alignment/>
    </xf>
    <xf numFmtId="1" fontId="7" fillId="0" borderId="60" xfId="0" applyNumberFormat="1" applyFont="1" applyBorder="1" applyAlignment="1">
      <alignment/>
    </xf>
    <xf numFmtId="1" fontId="7" fillId="0" borderId="62" xfId="0" applyNumberFormat="1" applyFont="1" applyBorder="1" applyAlignment="1">
      <alignment/>
    </xf>
    <xf numFmtId="1" fontId="0" fillId="34" borderId="12" xfId="0" applyNumberFormat="1" applyFill="1" applyBorder="1" applyAlignment="1">
      <alignment horizontal="center"/>
    </xf>
    <xf numFmtId="1" fontId="0" fillId="0" borderId="12" xfId="0" applyNumberFormat="1" applyBorder="1" applyAlignment="1">
      <alignment horizontal="center"/>
    </xf>
    <xf numFmtId="186" fontId="0" fillId="0" borderId="12" xfId="0" applyNumberFormat="1" applyBorder="1" applyAlignment="1">
      <alignment horizontal="center"/>
    </xf>
    <xf numFmtId="0" fontId="0" fillId="0" borderId="12" xfId="0" applyBorder="1" applyAlignment="1">
      <alignment/>
    </xf>
    <xf numFmtId="0" fontId="0" fillId="0" borderId="12" xfId="0" applyFill="1" applyBorder="1" applyAlignment="1">
      <alignment/>
    </xf>
    <xf numFmtId="0" fontId="0" fillId="0" borderId="12" xfId="0" applyBorder="1" applyAlignment="1">
      <alignment horizontal="center"/>
    </xf>
    <xf numFmtId="0" fontId="12" fillId="0" borderId="40" xfId="0" applyFont="1" applyBorder="1" applyAlignment="1">
      <alignment horizontal="right" wrapText="1"/>
    </xf>
    <xf numFmtId="1" fontId="12" fillId="0" borderId="12" xfId="0" applyNumberFormat="1" applyFont="1" applyBorder="1" applyAlignment="1">
      <alignment horizontal="left" wrapText="1"/>
    </xf>
    <xf numFmtId="1" fontId="10" fillId="34" borderId="12" xfId="0" applyNumberFormat="1" applyFont="1" applyFill="1" applyBorder="1" applyAlignment="1">
      <alignment horizontal="center"/>
    </xf>
    <xf numFmtId="186" fontId="10" fillId="0" borderId="12" xfId="0" applyNumberFormat="1" applyFont="1" applyBorder="1" applyAlignment="1">
      <alignment horizontal="center"/>
    </xf>
    <xf numFmtId="2" fontId="1" fillId="0" borderId="12" xfId="0" applyNumberFormat="1" applyFont="1" applyFill="1" applyBorder="1" applyAlignment="1">
      <alignment horizontal="center"/>
    </xf>
    <xf numFmtId="0" fontId="7" fillId="0" borderId="12" xfId="0" applyFont="1" applyBorder="1" applyAlignment="1">
      <alignment/>
    </xf>
    <xf numFmtId="0" fontId="7" fillId="0" borderId="0" xfId="0" applyFont="1" applyBorder="1" applyAlignment="1">
      <alignment/>
    </xf>
    <xf numFmtId="0" fontId="12" fillId="0" borderId="37" xfId="0" applyFont="1" applyBorder="1" applyAlignment="1">
      <alignment horizontal="left" wrapText="1"/>
    </xf>
    <xf numFmtId="1" fontId="12" fillId="0" borderId="23" xfId="0" applyNumberFormat="1" applyFont="1" applyBorder="1" applyAlignment="1">
      <alignment horizontal="left" wrapText="1"/>
    </xf>
    <xf numFmtId="1" fontId="10" fillId="34" borderId="23" xfId="0" applyNumberFormat="1" applyFont="1" applyFill="1" applyBorder="1" applyAlignment="1">
      <alignment horizontal="center"/>
    </xf>
    <xf numFmtId="1" fontId="1" fillId="0" borderId="23" xfId="0" applyNumberFormat="1" applyFont="1" applyBorder="1" applyAlignment="1">
      <alignment horizontal="center"/>
    </xf>
    <xf numFmtId="186" fontId="10" fillId="0" borderId="23" xfId="0" applyNumberFormat="1" applyFont="1" applyBorder="1" applyAlignment="1">
      <alignment horizontal="center"/>
    </xf>
    <xf numFmtId="1" fontId="1" fillId="0" borderId="23" xfId="0" applyNumberFormat="1" applyFont="1" applyBorder="1" applyAlignment="1">
      <alignment horizontal="center"/>
    </xf>
    <xf numFmtId="2" fontId="1" fillId="0" borderId="23" xfId="0" applyNumberFormat="1" applyFont="1" applyFill="1" applyBorder="1" applyAlignment="1">
      <alignment/>
    </xf>
    <xf numFmtId="0" fontId="1" fillId="0" borderId="23" xfId="0" applyFont="1" applyFill="1" applyBorder="1" applyAlignment="1">
      <alignment horizontal="center"/>
    </xf>
    <xf numFmtId="0" fontId="1" fillId="0" borderId="23" xfId="0" applyFont="1" applyBorder="1" applyAlignment="1">
      <alignment/>
    </xf>
    <xf numFmtId="0" fontId="1" fillId="0" borderId="23" xfId="0" applyFont="1" applyBorder="1" applyAlignment="1">
      <alignment horizontal="center"/>
    </xf>
    <xf numFmtId="1" fontId="7" fillId="0" borderId="58" xfId="0" applyNumberFormat="1" applyFont="1" applyBorder="1" applyAlignment="1">
      <alignment/>
    </xf>
    <xf numFmtId="0" fontId="10" fillId="0" borderId="56" xfId="0" applyFont="1" applyBorder="1" applyAlignment="1">
      <alignment horizontal="center"/>
    </xf>
    <xf numFmtId="1" fontId="7" fillId="0" borderId="25" xfId="0" applyNumberFormat="1" applyFont="1" applyBorder="1" applyAlignment="1">
      <alignment horizontal="center"/>
    </xf>
    <xf numFmtId="1" fontId="10" fillId="34" borderId="25" xfId="0" applyNumberFormat="1" applyFont="1" applyFill="1" applyBorder="1" applyAlignment="1">
      <alignment horizontal="center"/>
    </xf>
    <xf numFmtId="186" fontId="10" fillId="0" borderId="25" xfId="0" applyNumberFormat="1" applyFont="1" applyBorder="1" applyAlignment="1">
      <alignment horizontal="center"/>
    </xf>
    <xf numFmtId="1" fontId="7" fillId="0" borderId="25" xfId="0" applyNumberFormat="1" applyFont="1" applyFill="1" applyBorder="1" applyAlignment="1">
      <alignment horizontal="center"/>
    </xf>
    <xf numFmtId="1" fontId="7" fillId="0" borderId="57" xfId="0" applyNumberFormat="1" applyFont="1" applyBorder="1" applyAlignment="1">
      <alignment/>
    </xf>
    <xf numFmtId="0" fontId="10" fillId="0" borderId="0" xfId="0" applyFont="1" applyBorder="1" applyAlignment="1">
      <alignment horizontal="center"/>
    </xf>
    <xf numFmtId="1" fontId="7" fillId="0" borderId="0" xfId="0" applyNumberFormat="1" applyFont="1" applyBorder="1" applyAlignment="1">
      <alignment horizontal="center"/>
    </xf>
    <xf numFmtId="1" fontId="10" fillId="34" borderId="0" xfId="0" applyNumberFormat="1" applyFont="1" applyFill="1" applyBorder="1" applyAlignment="1">
      <alignment horizontal="center"/>
    </xf>
    <xf numFmtId="186" fontId="10" fillId="0" borderId="0" xfId="0" applyNumberFormat="1" applyFont="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Border="1" applyAlignment="1">
      <alignment/>
    </xf>
    <xf numFmtId="1" fontId="1" fillId="0" borderId="0" xfId="0" applyNumberFormat="1" applyFont="1" applyBorder="1" applyAlignment="1">
      <alignment horizontal="center"/>
    </xf>
    <xf numFmtId="186" fontId="7" fillId="0" borderId="0" xfId="0" applyNumberFormat="1" applyFont="1" applyBorder="1" applyAlignment="1">
      <alignment horizontal="center"/>
    </xf>
    <xf numFmtId="186" fontId="7" fillId="0" borderId="0" xfId="0" applyNumberFormat="1" applyFont="1" applyFill="1" applyBorder="1" applyAlignment="1">
      <alignment horizontal="center"/>
    </xf>
    <xf numFmtId="0" fontId="7" fillId="0" borderId="0" xfId="0" applyFont="1" applyBorder="1" applyAlignment="1">
      <alignment/>
    </xf>
    <xf numFmtId="186" fontId="7" fillId="0" borderId="0" xfId="0" applyNumberFormat="1" applyFont="1" applyBorder="1" applyAlignment="1">
      <alignment/>
    </xf>
    <xf numFmtId="0" fontId="1" fillId="0" borderId="0" xfId="0" applyFont="1" applyFill="1" applyAlignment="1">
      <alignment/>
    </xf>
    <xf numFmtId="2" fontId="0" fillId="0" borderId="0" xfId="0" applyNumberFormat="1" applyBorder="1" applyAlignment="1">
      <alignment/>
    </xf>
    <xf numFmtId="0" fontId="12" fillId="34" borderId="0" xfId="0" applyFont="1" applyFill="1" applyBorder="1" applyAlignment="1">
      <alignment/>
    </xf>
    <xf numFmtId="0" fontId="10" fillId="0" borderId="0" xfId="0" applyFont="1" applyFill="1" applyBorder="1" applyAlignment="1">
      <alignment/>
    </xf>
    <xf numFmtId="0" fontId="0" fillId="35" borderId="0" xfId="0" applyFill="1" applyAlignment="1">
      <alignment/>
    </xf>
    <xf numFmtId="0" fontId="0" fillId="0" borderId="24" xfId="0" applyBorder="1" applyAlignment="1">
      <alignment horizontal="center" wrapText="1"/>
    </xf>
    <xf numFmtId="0" fontId="0" fillId="0" borderId="27" xfId="0" applyBorder="1" applyAlignment="1">
      <alignment horizontal="center" wrapText="1"/>
    </xf>
    <xf numFmtId="0" fontId="0" fillId="0" borderId="29" xfId="0" applyBorder="1" applyAlignment="1">
      <alignment horizontal="center" wrapText="1"/>
    </xf>
    <xf numFmtId="0" fontId="0" fillId="0" borderId="27" xfId="0" applyBorder="1" applyAlignment="1">
      <alignment horizontal="center"/>
    </xf>
    <xf numFmtId="0" fontId="12" fillId="35" borderId="66" xfId="0" applyFont="1" applyFill="1" applyBorder="1" applyAlignment="1">
      <alignment horizontal="center" vertical="justify"/>
    </xf>
    <xf numFmtId="0" fontId="12" fillId="0" borderId="76" xfId="0" applyFont="1" applyBorder="1" applyAlignment="1">
      <alignment horizontal="center" vertical="justify"/>
    </xf>
    <xf numFmtId="0" fontId="12" fillId="0" borderId="10" xfId="0" applyFont="1" applyBorder="1" applyAlignment="1">
      <alignment horizontal="justify" wrapText="1"/>
    </xf>
    <xf numFmtId="1" fontId="1" fillId="35" borderId="10" xfId="0" applyNumberFormat="1" applyFont="1" applyFill="1" applyBorder="1" applyAlignment="1">
      <alignment horizontal="center"/>
    </xf>
    <xf numFmtId="0" fontId="0" fillId="0" borderId="10" xfId="0" applyFill="1" applyBorder="1" applyAlignment="1">
      <alignment horizontal="center"/>
    </xf>
    <xf numFmtId="186" fontId="0" fillId="0" borderId="10" xfId="0" applyNumberFormat="1" applyFill="1" applyBorder="1" applyAlignment="1">
      <alignment horizontal="center"/>
    </xf>
    <xf numFmtId="186" fontId="0" fillId="0" borderId="20" xfId="0" applyNumberFormat="1" applyFill="1" applyBorder="1" applyAlignment="1">
      <alignment horizontal="center"/>
    </xf>
    <xf numFmtId="1" fontId="0" fillId="0" borderId="20" xfId="0" applyNumberFormat="1" applyFill="1" applyBorder="1" applyAlignment="1">
      <alignment horizontal="center"/>
    </xf>
    <xf numFmtId="0" fontId="1" fillId="0" borderId="17" xfId="0" applyFont="1" applyBorder="1" applyAlignment="1">
      <alignment horizontal="center"/>
    </xf>
    <xf numFmtId="186" fontId="0" fillId="0" borderId="17" xfId="0" applyNumberFormat="1" applyBorder="1" applyAlignment="1">
      <alignment horizontal="center"/>
    </xf>
    <xf numFmtId="1" fontId="0" fillId="0" borderId="17" xfId="0" applyNumberFormat="1" applyBorder="1" applyAlignment="1">
      <alignment horizontal="center"/>
    </xf>
    <xf numFmtId="0" fontId="1" fillId="0" borderId="12" xfId="0" applyFont="1" applyBorder="1" applyAlignment="1">
      <alignment horizontal="center"/>
    </xf>
    <xf numFmtId="186" fontId="0" fillId="0" borderId="20" xfId="0" applyNumberFormat="1" applyBorder="1" applyAlignment="1">
      <alignment horizontal="center"/>
    </xf>
    <xf numFmtId="1" fontId="0" fillId="0" borderId="20" xfId="0" applyNumberFormat="1" applyBorder="1" applyAlignment="1">
      <alignment horizontal="center"/>
    </xf>
    <xf numFmtId="0" fontId="1" fillId="0" borderId="20" xfId="0" applyFont="1" applyBorder="1" applyAlignment="1">
      <alignment horizontal="center"/>
    </xf>
    <xf numFmtId="2" fontId="7" fillId="0" borderId="60" xfId="0" applyNumberFormat="1" applyFont="1" applyBorder="1" applyAlignment="1">
      <alignment/>
    </xf>
    <xf numFmtId="0" fontId="10" fillId="0" borderId="37" xfId="0" applyFont="1" applyBorder="1" applyAlignment="1">
      <alignment horizontal="center"/>
    </xf>
    <xf numFmtId="1" fontId="7" fillId="0" borderId="23" xfId="0" applyNumberFormat="1" applyFont="1" applyBorder="1" applyAlignment="1">
      <alignment horizontal="center"/>
    </xf>
    <xf numFmtId="1" fontId="10" fillId="35" borderId="23" xfId="0" applyNumberFormat="1" applyFont="1" applyFill="1" applyBorder="1" applyAlignment="1">
      <alignment horizontal="center"/>
    </xf>
    <xf numFmtId="2" fontId="7" fillId="0" borderId="23" xfId="0" applyNumberFormat="1" applyFont="1" applyBorder="1" applyAlignment="1">
      <alignment horizontal="center"/>
    </xf>
    <xf numFmtId="2" fontId="7" fillId="0" borderId="77" xfId="0" applyNumberFormat="1" applyFont="1" applyBorder="1" applyAlignment="1">
      <alignment/>
    </xf>
    <xf numFmtId="1" fontId="10" fillId="35" borderId="0" xfId="0" applyNumberFormat="1" applyFont="1" applyFill="1" applyBorder="1" applyAlignment="1">
      <alignment horizontal="center"/>
    </xf>
    <xf numFmtId="186" fontId="10" fillId="0" borderId="0" xfId="0" applyNumberFormat="1" applyFont="1" applyBorder="1" applyAlignment="1">
      <alignment horizontal="center"/>
    </xf>
    <xf numFmtId="0" fontId="1" fillId="0" borderId="0" xfId="0" applyFont="1" applyFill="1" applyAlignment="1">
      <alignment/>
    </xf>
    <xf numFmtId="1" fontId="0" fillId="0" borderId="0" xfId="0" applyNumberFormat="1" applyAlignment="1">
      <alignment/>
    </xf>
    <xf numFmtId="0" fontId="12" fillId="35" borderId="0" xfId="0" applyFont="1" applyFill="1" applyBorder="1" applyAlignment="1">
      <alignment/>
    </xf>
    <xf numFmtId="0" fontId="58" fillId="0" borderId="0" xfId="0" applyFont="1" applyBorder="1" applyAlignment="1">
      <alignment horizontal="center" wrapText="1"/>
    </xf>
    <xf numFmtId="0" fontId="58" fillId="0" borderId="0" xfId="0" applyFont="1" applyBorder="1" applyAlignment="1">
      <alignment horizontal="center" wrapText="1"/>
    </xf>
    <xf numFmtId="0" fontId="55" fillId="0" borderId="65" xfId="0" applyFont="1" applyBorder="1" applyAlignment="1">
      <alignment horizontal="center"/>
    </xf>
    <xf numFmtId="0" fontId="61" fillId="0" borderId="70" xfId="0" applyFont="1" applyBorder="1" applyAlignment="1">
      <alignment horizontal="center" wrapText="1"/>
    </xf>
    <xf numFmtId="0" fontId="61" fillId="0" borderId="63" xfId="0" applyFont="1" applyBorder="1" applyAlignment="1">
      <alignment horizontal="center" wrapText="1"/>
    </xf>
    <xf numFmtId="0" fontId="66" fillId="0" borderId="29" xfId="0" applyFont="1" applyBorder="1" applyAlignment="1">
      <alignment horizontal="center" wrapText="1"/>
    </xf>
    <xf numFmtId="0" fontId="66" fillId="0" borderId="70" xfId="0" applyFont="1" applyBorder="1" applyAlignment="1">
      <alignment wrapText="1"/>
    </xf>
    <xf numFmtId="0" fontId="61" fillId="0" borderId="65" xfId="0" applyFont="1" applyBorder="1" applyAlignment="1">
      <alignment horizontal="center" wrapText="1"/>
    </xf>
    <xf numFmtId="0" fontId="55" fillId="0" borderId="42" xfId="0" applyFont="1" applyBorder="1" applyAlignment="1">
      <alignment horizontal="center" wrapText="1"/>
    </xf>
    <xf numFmtId="0" fontId="4" fillId="0" borderId="0" xfId="0" applyFont="1" applyBorder="1" applyAlignment="1">
      <alignment/>
    </xf>
    <xf numFmtId="0" fontId="61" fillId="0" borderId="45" xfId="0" applyFont="1" applyBorder="1" applyAlignment="1">
      <alignment horizontal="center" wrapText="1"/>
    </xf>
    <xf numFmtId="0" fontId="61" fillId="0" borderId="78" xfId="0" applyFont="1" applyBorder="1" applyAlignment="1">
      <alignment horizontal="center" wrapText="1"/>
    </xf>
    <xf numFmtId="0" fontId="61" fillId="0" borderId="79" xfId="0" applyFont="1" applyBorder="1" applyAlignment="1">
      <alignment horizontal="center" wrapText="1"/>
    </xf>
    <xf numFmtId="0" fontId="61" fillId="0" borderId="36" xfId="0" applyFont="1" applyBorder="1" applyAlignment="1">
      <alignment horizontal="center" wrapText="1"/>
    </xf>
    <xf numFmtId="0" fontId="51" fillId="0" borderId="56" xfId="0" applyFont="1" applyBorder="1" applyAlignment="1">
      <alignment horizontal="center" wrapText="1"/>
    </xf>
    <xf numFmtId="0" fontId="51" fillId="0" borderId="44" xfId="0" applyFont="1" applyBorder="1" applyAlignment="1">
      <alignment horizontal="center" wrapText="1"/>
    </xf>
    <xf numFmtId="0" fontId="51" fillId="0" borderId="25" xfId="0" applyFont="1" applyBorder="1" applyAlignment="1">
      <alignment horizontal="center" wrapText="1"/>
    </xf>
    <xf numFmtId="0" fontId="51" fillId="0" borderId="25" xfId="0" applyFont="1" applyBorder="1" applyAlignment="1">
      <alignment horizontal="center"/>
    </xf>
    <xf numFmtId="0" fontId="51" fillId="0" borderId="57" xfId="0" applyFont="1" applyBorder="1" applyAlignment="1">
      <alignment horizontal="center"/>
    </xf>
    <xf numFmtId="49" fontId="48" fillId="0" borderId="63" xfId="0" applyNumberFormat="1" applyFont="1" applyBorder="1" applyAlignment="1">
      <alignment horizontal="center" wrapText="1"/>
    </xf>
    <xf numFmtId="0" fontId="48" fillId="0" borderId="79" xfId="0" applyFont="1" applyBorder="1" applyAlignment="1">
      <alignment horizontal="left" wrapText="1"/>
    </xf>
    <xf numFmtId="0" fontId="51" fillId="0" borderId="78" xfId="0" applyFont="1" applyBorder="1" applyAlignment="1">
      <alignment horizontal="center" wrapText="1"/>
    </xf>
    <xf numFmtId="0" fontId="48" fillId="0" borderId="80" xfId="0" applyFont="1" applyBorder="1" applyAlignment="1">
      <alignment horizontal="center" wrapText="1"/>
    </xf>
    <xf numFmtId="0" fontId="61" fillId="0" borderId="56" xfId="0" applyFont="1" applyBorder="1" applyAlignment="1">
      <alignment horizontal="center" wrapText="1"/>
    </xf>
    <xf numFmtId="0" fontId="61" fillId="0" borderId="25" xfId="0" applyFont="1" applyBorder="1" applyAlignment="1">
      <alignment horizontal="left" wrapText="1"/>
    </xf>
    <xf numFmtId="0" fontId="61" fillId="0" borderId="25" xfId="0" applyFont="1" applyBorder="1" applyAlignment="1">
      <alignment wrapText="1"/>
    </xf>
    <xf numFmtId="0" fontId="61" fillId="0" borderId="25" xfId="0" applyFont="1" applyBorder="1" applyAlignment="1">
      <alignment horizontal="center" wrapText="1"/>
    </xf>
    <xf numFmtId="0" fontId="61" fillId="0" borderId="25" xfId="0" applyFont="1" applyBorder="1" applyAlignment="1">
      <alignment horizontal="center"/>
    </xf>
    <xf numFmtId="0" fontId="61" fillId="0" borderId="57" xfId="0" applyFont="1" applyBorder="1" applyAlignment="1">
      <alignment horizontal="center"/>
    </xf>
    <xf numFmtId="0" fontId="48" fillId="0" borderId="45" xfId="0" applyFont="1" applyBorder="1" applyAlignment="1">
      <alignment horizontal="center" wrapText="1"/>
    </xf>
    <xf numFmtId="0" fontId="48" fillId="0" borderId="81" xfId="0" applyFont="1" applyBorder="1" applyAlignment="1">
      <alignment horizontal="left" wrapText="1"/>
    </xf>
    <xf numFmtId="0" fontId="61" fillId="0" borderId="19" xfId="0" applyFont="1" applyBorder="1" applyAlignment="1">
      <alignment wrapText="1"/>
    </xf>
    <xf numFmtId="0" fontId="48" fillId="0" borderId="19" xfId="0" applyFont="1" applyBorder="1" applyAlignment="1">
      <alignment horizontal="center" wrapText="1"/>
    </xf>
    <xf numFmtId="49" fontId="61" fillId="0" borderId="56" xfId="0" applyNumberFormat="1" applyFont="1" applyBorder="1" applyAlignment="1">
      <alignment horizontal="center" wrapText="1"/>
    </xf>
    <xf numFmtId="49" fontId="48" fillId="0" borderId="66" xfId="0" applyNumberFormat="1" applyFont="1" applyBorder="1" applyAlignment="1">
      <alignment horizontal="center" wrapText="1"/>
    </xf>
    <xf numFmtId="0" fontId="48" fillId="0" borderId="66" xfId="0" applyFont="1" applyBorder="1" applyAlignment="1">
      <alignment horizontal="left" wrapText="1"/>
    </xf>
    <xf numFmtId="0" fontId="5" fillId="0" borderId="50" xfId="0" applyFont="1" applyBorder="1" applyAlignment="1">
      <alignment wrapText="1"/>
    </xf>
    <xf numFmtId="1" fontId="48" fillId="0" borderId="50" xfId="0" applyNumberFormat="1" applyFont="1" applyBorder="1" applyAlignment="1">
      <alignment horizontal="center" wrapText="1"/>
    </xf>
    <xf numFmtId="49" fontId="61" fillId="0" borderId="10" xfId="0" applyNumberFormat="1" applyFont="1" applyBorder="1" applyAlignment="1">
      <alignment horizontal="center" wrapText="1"/>
    </xf>
    <xf numFmtId="0" fontId="61" fillId="0" borderId="16" xfId="0" applyFont="1" applyBorder="1" applyAlignment="1">
      <alignment wrapText="1"/>
    </xf>
    <xf numFmtId="0" fontId="61" fillId="0" borderId="10" xfId="0" applyFont="1" applyBorder="1" applyAlignment="1">
      <alignment horizontal="left" wrapText="1"/>
    </xf>
    <xf numFmtId="1" fontId="61" fillId="0" borderId="10" xfId="0" applyNumberFormat="1" applyFont="1" applyBorder="1" applyAlignment="1">
      <alignment horizontal="center" wrapText="1"/>
    </xf>
    <xf numFmtId="1" fontId="61" fillId="0" borderId="16" xfId="0" applyNumberFormat="1" applyFont="1" applyBorder="1" applyAlignment="1">
      <alignment horizontal="center" wrapText="1"/>
    </xf>
    <xf numFmtId="1" fontId="61" fillId="0" borderId="10" xfId="0" applyNumberFormat="1" applyFont="1" applyBorder="1" applyAlignment="1">
      <alignment horizontal="center"/>
    </xf>
    <xf numFmtId="49" fontId="61" fillId="0" borderId="12" xfId="0" applyNumberFormat="1" applyFont="1" applyBorder="1" applyAlignment="1">
      <alignment horizontal="center" wrapText="1"/>
    </xf>
    <xf numFmtId="0" fontId="61" fillId="0" borderId="12" xfId="0" applyFont="1" applyBorder="1" applyAlignment="1">
      <alignment horizontal="center" wrapText="1"/>
    </xf>
    <xf numFmtId="0" fontId="61" fillId="0" borderId="17" xfId="0" applyFont="1" applyBorder="1" applyAlignment="1">
      <alignment wrapText="1"/>
    </xf>
    <xf numFmtId="1" fontId="61" fillId="0" borderId="12" xfId="0" applyNumberFormat="1" applyFont="1" applyBorder="1" applyAlignment="1">
      <alignment horizontal="center" wrapText="1"/>
    </xf>
    <xf numFmtId="1" fontId="61" fillId="0" borderId="12" xfId="0" applyNumberFormat="1" applyFont="1" applyBorder="1" applyAlignment="1">
      <alignment horizontal="center"/>
    </xf>
    <xf numFmtId="0" fontId="61" fillId="0" borderId="12" xfId="0" applyFont="1" applyBorder="1" applyAlignment="1">
      <alignment vertical="center" wrapText="1"/>
    </xf>
    <xf numFmtId="49" fontId="61" fillId="0" borderId="20" xfId="53" applyNumberFormat="1" applyFont="1" applyBorder="1" applyAlignment="1">
      <alignment horizontal="center" vertical="center"/>
      <protection/>
    </xf>
    <xf numFmtId="183" fontId="67" fillId="0" borderId="20" xfId="0" applyNumberFormat="1" applyFont="1" applyBorder="1" applyAlignment="1">
      <alignment horizontal="center" vertical="center" wrapText="1"/>
    </xf>
    <xf numFmtId="0" fontId="61" fillId="0" borderId="10" xfId="53" applyFont="1" applyBorder="1" applyAlignment="1">
      <alignment wrapText="1"/>
      <protection/>
    </xf>
    <xf numFmtId="49" fontId="48" fillId="0" borderId="56" xfId="0" applyNumberFormat="1" applyFont="1" applyBorder="1" applyAlignment="1">
      <alignment horizontal="center"/>
    </xf>
    <xf numFmtId="49" fontId="48" fillId="0" borderId="25" xfId="0" applyNumberFormat="1" applyFont="1" applyBorder="1" applyAlignment="1">
      <alignment/>
    </xf>
    <xf numFmtId="0" fontId="48" fillId="0" borderId="25" xfId="53" applyFont="1" applyBorder="1" applyAlignment="1">
      <alignment wrapText="1"/>
      <protection/>
    </xf>
    <xf numFmtId="0" fontId="48" fillId="0" borderId="25" xfId="53" applyFont="1" applyBorder="1" applyAlignment="1">
      <alignment horizontal="center" wrapText="1"/>
      <protection/>
    </xf>
    <xf numFmtId="0" fontId="48" fillId="0" borderId="57" xfId="53" applyFont="1" applyBorder="1" applyAlignment="1">
      <alignment horizontal="center" wrapText="1"/>
      <protection/>
    </xf>
    <xf numFmtId="49" fontId="61" fillId="0" borderId="12" xfId="53" applyNumberFormat="1" applyFont="1" applyBorder="1" applyAlignment="1">
      <alignment horizontal="center" vertical="center" wrapText="1"/>
      <protection/>
    </xf>
    <xf numFmtId="183" fontId="61" fillId="0" borderId="12" xfId="0" applyNumberFormat="1" applyFont="1" applyBorder="1" applyAlignment="1">
      <alignment wrapText="1"/>
    </xf>
    <xf numFmtId="0" fontId="61" fillId="0" borderId="78" xfId="0" applyFont="1" applyBorder="1" applyAlignment="1">
      <alignment horizontal="left" vertical="center" wrapText="1"/>
    </xf>
    <xf numFmtId="0" fontId="61" fillId="0" borderId="12" xfId="53" applyFont="1" applyBorder="1" applyAlignment="1">
      <alignment horizontal="center" wrapText="1"/>
      <protection/>
    </xf>
    <xf numFmtId="0" fontId="61" fillId="0" borderId="12" xfId="0" applyFont="1" applyBorder="1" applyAlignment="1">
      <alignment horizontal="center"/>
    </xf>
    <xf numFmtId="0" fontId="61" fillId="0" borderId="20" xfId="0" applyFont="1" applyBorder="1" applyAlignment="1">
      <alignment horizontal="left" vertical="center" wrapText="1"/>
    </xf>
    <xf numFmtId="49" fontId="61" fillId="0" borderId="17" xfId="53" applyNumberFormat="1" applyFont="1" applyBorder="1" applyAlignment="1">
      <alignment horizontal="center" vertical="center" wrapText="1"/>
      <protection/>
    </xf>
    <xf numFmtId="183" fontId="67" fillId="0" borderId="10" xfId="0" applyNumberFormat="1" applyFont="1" applyBorder="1" applyAlignment="1">
      <alignment vertical="top" wrapText="1"/>
    </xf>
    <xf numFmtId="0" fontId="0" fillId="0" borderId="10" xfId="0" applyBorder="1" applyAlignment="1">
      <alignment horizontal="left" vertical="center" wrapText="1"/>
    </xf>
    <xf numFmtId="0" fontId="61" fillId="0" borderId="17" xfId="53" applyFont="1" applyBorder="1" applyAlignment="1">
      <alignment horizontal="center" wrapText="1"/>
      <protection/>
    </xf>
    <xf numFmtId="0" fontId="4" fillId="0" borderId="17" xfId="0" applyFont="1" applyBorder="1" applyAlignment="1">
      <alignment/>
    </xf>
    <xf numFmtId="49" fontId="61" fillId="0" borderId="23" xfId="53" applyNumberFormat="1" applyFont="1" applyBorder="1" applyAlignment="1">
      <alignment horizontal="center" vertical="center" wrapText="1"/>
      <protection/>
    </xf>
    <xf numFmtId="183" fontId="61" fillId="0" borderId="23" xfId="0" applyNumberFormat="1" applyFont="1" applyBorder="1" applyAlignment="1">
      <alignment vertical="center" wrapText="1"/>
    </xf>
    <xf numFmtId="0" fontId="61" fillId="0" borderId="23" xfId="0" applyFont="1" applyBorder="1" applyAlignment="1">
      <alignment wrapText="1"/>
    </xf>
    <xf numFmtId="0" fontId="61" fillId="0" borderId="23" xfId="53" applyFont="1" applyBorder="1" applyAlignment="1">
      <alignment horizontal="center" wrapText="1"/>
      <protection/>
    </xf>
    <xf numFmtId="0" fontId="61" fillId="0" borderId="23" xfId="0" applyFont="1" applyBorder="1" applyAlignment="1">
      <alignment horizontal="center"/>
    </xf>
    <xf numFmtId="49" fontId="48" fillId="0" borderId="53" xfId="53" applyNumberFormat="1" applyFont="1" applyBorder="1" applyAlignment="1">
      <alignment horizontal="center" vertical="center" wrapText="1"/>
      <protection/>
    </xf>
    <xf numFmtId="183" fontId="68" fillId="0" borderId="49" xfId="0" applyNumberFormat="1" applyFont="1" applyBorder="1" applyAlignment="1">
      <alignment vertical="top" wrapText="1"/>
    </xf>
    <xf numFmtId="0" fontId="22" fillId="0" borderId="50" xfId="0" applyFont="1" applyBorder="1" applyAlignment="1">
      <alignment wrapText="1"/>
    </xf>
    <xf numFmtId="0" fontId="48" fillId="0" borderId="67" xfId="53" applyFont="1" applyBorder="1" applyAlignment="1">
      <alignment horizontal="center" vertical="center" wrapText="1"/>
      <protection/>
    </xf>
    <xf numFmtId="0" fontId="48" fillId="0" borderId="82" xfId="53" applyFont="1" applyBorder="1" applyAlignment="1">
      <alignment horizontal="center" vertical="center" wrapText="1"/>
      <protection/>
    </xf>
    <xf numFmtId="49" fontId="61" fillId="0" borderId="10" xfId="53" applyNumberFormat="1" applyFont="1" applyBorder="1" applyAlignment="1">
      <alignment horizontal="center" vertical="center" wrapText="1"/>
      <protection/>
    </xf>
    <xf numFmtId="183" fontId="67" fillId="0" borderId="10" xfId="0" applyNumberFormat="1" applyFont="1" applyBorder="1" applyAlignment="1">
      <alignment wrapText="1"/>
    </xf>
    <xf numFmtId="0" fontId="61" fillId="0" borderId="10" xfId="53" applyFont="1" applyBorder="1" applyAlignment="1">
      <alignment horizontal="center" vertical="center" wrapText="1"/>
      <protection/>
    </xf>
    <xf numFmtId="0" fontId="4" fillId="0" borderId="10" xfId="0" applyFont="1" applyBorder="1" applyAlignment="1">
      <alignment/>
    </xf>
    <xf numFmtId="0" fontId="61" fillId="0" borderId="10" xfId="0" applyFont="1" applyBorder="1" applyAlignment="1">
      <alignment horizontal="center"/>
    </xf>
    <xf numFmtId="49" fontId="61" fillId="0" borderId="23" xfId="53" applyNumberFormat="1" applyFont="1" applyBorder="1" applyAlignment="1">
      <alignment horizontal="center" wrapText="1"/>
      <protection/>
    </xf>
    <xf numFmtId="0" fontId="4" fillId="0" borderId="23" xfId="0" applyFont="1" applyBorder="1" applyAlignment="1">
      <alignment/>
    </xf>
    <xf numFmtId="0" fontId="4" fillId="0" borderId="28" xfId="0" applyFont="1" applyBorder="1" applyAlignment="1">
      <alignment/>
    </xf>
    <xf numFmtId="0" fontId="48" fillId="0" borderId="28" xfId="0" applyFont="1" applyBorder="1" applyAlignment="1">
      <alignment/>
    </xf>
    <xf numFmtId="0" fontId="51" fillId="0" borderId="28" xfId="53" applyFont="1" applyBorder="1" applyAlignment="1">
      <alignment wrapText="1"/>
      <protection/>
    </xf>
    <xf numFmtId="2" fontId="48" fillId="0" borderId="28" xfId="0" applyNumberFormat="1" applyFont="1" applyBorder="1" applyAlignment="1">
      <alignment horizontal="center"/>
    </xf>
    <xf numFmtId="0" fontId="61" fillId="0" borderId="0" xfId="0" applyFont="1" applyAlignment="1">
      <alignment/>
    </xf>
    <xf numFmtId="0" fontId="61" fillId="0" borderId="0" xfId="0" applyFont="1" applyBorder="1" applyAlignment="1">
      <alignment/>
    </xf>
    <xf numFmtId="0" fontId="61" fillId="0" borderId="0" xfId="0" applyFont="1" applyAlignment="1">
      <alignment/>
    </xf>
    <xf numFmtId="0" fontId="4" fillId="0" borderId="0" xfId="0" applyFont="1" applyAlignment="1">
      <alignment/>
    </xf>
    <xf numFmtId="0" fontId="4" fillId="0" borderId="0" xfId="0" applyFont="1" applyBorder="1" applyAlignment="1">
      <alignment/>
    </xf>
    <xf numFmtId="0" fontId="51" fillId="0" borderId="0" xfId="53" applyFont="1" applyBorder="1" applyAlignment="1">
      <alignment wrapText="1"/>
      <protection/>
    </xf>
    <xf numFmtId="0" fontId="64" fillId="0" borderId="0" xfId="0" applyFont="1" applyAlignment="1">
      <alignment/>
    </xf>
    <xf numFmtId="0" fontId="51" fillId="0" borderId="0" xfId="0" applyFont="1" applyAlignment="1">
      <alignment/>
    </xf>
    <xf numFmtId="0" fontId="69" fillId="0" borderId="0" xfId="0" applyFont="1" applyAlignment="1">
      <alignment/>
    </xf>
    <xf numFmtId="0" fontId="61" fillId="0" borderId="0" xfId="0" applyFont="1" applyAlignment="1">
      <alignment horizontal="center"/>
    </xf>
    <xf numFmtId="0" fontId="48" fillId="0" borderId="64" xfId="0" applyFont="1" applyBorder="1" applyAlignment="1">
      <alignment horizontal="center" vertical="center" wrapText="1"/>
    </xf>
    <xf numFmtId="0" fontId="48" fillId="0" borderId="43" xfId="0" applyFont="1" applyBorder="1" applyAlignment="1">
      <alignment horizontal="center" vertical="center" wrapText="1"/>
    </xf>
    <xf numFmtId="0" fontId="61" fillId="0" borderId="70" xfId="0" applyFont="1" applyBorder="1" applyAlignment="1">
      <alignment horizontal="center" vertical="center" wrapText="1"/>
    </xf>
    <xf numFmtId="0" fontId="61" fillId="0" borderId="71" xfId="0" applyFont="1" applyBorder="1" applyAlignment="1">
      <alignment horizontal="center" vertical="center" wrapText="1"/>
    </xf>
    <xf numFmtId="0" fontId="48" fillId="0" borderId="64" xfId="0" applyFont="1" applyBorder="1" applyAlignment="1">
      <alignment wrapText="1"/>
    </xf>
    <xf numFmtId="0" fontId="48" fillId="0" borderId="24" xfId="0" applyFont="1" applyBorder="1" applyAlignment="1">
      <alignment/>
    </xf>
    <xf numFmtId="0" fontId="48" fillId="0" borderId="27" xfId="0" applyFont="1" applyBorder="1" applyAlignment="1">
      <alignment/>
    </xf>
    <xf numFmtId="0" fontId="48" fillId="0" borderId="64" xfId="0" applyFont="1" applyBorder="1" applyAlignment="1">
      <alignment horizontal="center" vertical="center"/>
    </xf>
    <xf numFmtId="0" fontId="61" fillId="0" borderId="51" xfId="0" applyFont="1" applyBorder="1" applyAlignment="1">
      <alignment horizontal="center" vertical="center" wrapText="1"/>
    </xf>
    <xf numFmtId="0" fontId="61" fillId="0" borderId="66"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51" xfId="0" applyFont="1" applyBorder="1" applyAlignment="1">
      <alignment wrapText="1"/>
    </xf>
    <xf numFmtId="0" fontId="61" fillId="0" borderId="51" xfId="0" applyFont="1" applyBorder="1" applyAlignment="1">
      <alignment horizontal="center" vertical="center"/>
    </xf>
    <xf numFmtId="0" fontId="61" fillId="0" borderId="28" xfId="0" applyFont="1" applyBorder="1" applyAlignment="1">
      <alignment/>
    </xf>
    <xf numFmtId="0" fontId="61" fillId="0" borderId="24" xfId="0" applyFont="1" applyBorder="1" applyAlignment="1">
      <alignment wrapText="1"/>
    </xf>
    <xf numFmtId="0" fontId="61" fillId="0" borderId="27" xfId="0" applyFont="1" applyBorder="1" applyAlignment="1">
      <alignment wrapText="1"/>
    </xf>
    <xf numFmtId="0" fontId="61" fillId="0" borderId="29" xfId="0" applyFont="1" applyBorder="1" applyAlignment="1">
      <alignment wrapText="1"/>
    </xf>
    <xf numFmtId="0" fontId="61" fillId="0" borderId="42" xfId="0" applyFont="1" applyBorder="1" applyAlignment="1">
      <alignment/>
    </xf>
    <xf numFmtId="0" fontId="48" fillId="0" borderId="42" xfId="0" applyFont="1" applyBorder="1" applyAlignment="1">
      <alignment/>
    </xf>
    <xf numFmtId="0" fontId="48" fillId="0" borderId="10" xfId="0" applyFont="1" applyBorder="1" applyAlignment="1">
      <alignment/>
    </xf>
    <xf numFmtId="0" fontId="48" fillId="0" borderId="0" xfId="0" applyFont="1" applyBorder="1" applyAlignment="1">
      <alignment/>
    </xf>
    <xf numFmtId="0" fontId="48" fillId="0" borderId="64" xfId="0" applyFont="1" applyBorder="1" applyAlignment="1">
      <alignment/>
    </xf>
    <xf numFmtId="0" fontId="61" fillId="0" borderId="12" xfId="0" applyFont="1" applyBorder="1" applyAlignment="1">
      <alignment/>
    </xf>
    <xf numFmtId="0" fontId="48" fillId="0" borderId="12" xfId="0" applyFont="1" applyBorder="1" applyAlignment="1">
      <alignment/>
    </xf>
    <xf numFmtId="0" fontId="48" fillId="0" borderId="14" xfId="0" applyFont="1" applyBorder="1" applyAlignment="1">
      <alignment/>
    </xf>
    <xf numFmtId="0" fontId="48" fillId="0" borderId="15" xfId="0" applyFont="1" applyBorder="1" applyAlignment="1">
      <alignment/>
    </xf>
    <xf numFmtId="0" fontId="61" fillId="0" borderId="51" xfId="0" applyFont="1" applyBorder="1" applyAlignment="1">
      <alignment/>
    </xf>
    <xf numFmtId="0" fontId="61" fillId="0" borderId="66" xfId="0" applyFont="1" applyBorder="1" applyAlignment="1">
      <alignment wrapText="1"/>
    </xf>
    <xf numFmtId="0" fontId="61" fillId="0" borderId="55" xfId="0" applyFont="1" applyBorder="1" applyAlignment="1">
      <alignment wrapText="1"/>
    </xf>
    <xf numFmtId="0" fontId="61" fillId="0" borderId="54" xfId="0" applyFont="1" applyBorder="1" applyAlignment="1">
      <alignment wrapText="1"/>
    </xf>
    <xf numFmtId="0" fontId="61" fillId="0" borderId="66" xfId="0" applyFont="1" applyBorder="1" applyAlignment="1">
      <alignment/>
    </xf>
    <xf numFmtId="0" fontId="61" fillId="0" borderId="27" xfId="0" applyFont="1" applyBorder="1" applyAlignment="1">
      <alignment/>
    </xf>
    <xf numFmtId="0" fontId="61" fillId="0" borderId="28" xfId="0" applyFont="1" applyFill="1" applyBorder="1" applyAlignment="1">
      <alignment/>
    </xf>
    <xf numFmtId="0" fontId="61" fillId="0" borderId="64" xfId="0" applyFont="1" applyBorder="1" applyAlignment="1">
      <alignment/>
    </xf>
    <xf numFmtId="0" fontId="61" fillId="0" borderId="43" xfId="0" applyFont="1" applyBorder="1" applyAlignment="1">
      <alignment wrapText="1"/>
    </xf>
    <xf numFmtId="0" fontId="61" fillId="0" borderId="70" xfId="0" applyFont="1" applyBorder="1" applyAlignment="1">
      <alignment wrapText="1"/>
    </xf>
    <xf numFmtId="0" fontId="61" fillId="0" borderId="20" xfId="0" applyFont="1" applyBorder="1" applyAlignment="1">
      <alignment/>
    </xf>
    <xf numFmtId="0" fontId="61" fillId="0" borderId="10" xfId="0" applyFont="1" applyBorder="1" applyAlignment="1">
      <alignment/>
    </xf>
    <xf numFmtId="0" fontId="61" fillId="0" borderId="12" xfId="0" applyFont="1" applyFill="1" applyBorder="1" applyAlignment="1">
      <alignment/>
    </xf>
    <xf numFmtId="0" fontId="61" fillId="0" borderId="12" xfId="0" applyFont="1" applyBorder="1" applyAlignment="1">
      <alignment wrapText="1"/>
    </xf>
    <xf numFmtId="0" fontId="61" fillId="0" borderId="53" xfId="0" applyFont="1" applyBorder="1" applyAlignment="1">
      <alignment/>
    </xf>
    <xf numFmtId="0" fontId="61" fillId="0" borderId="49" xfId="0" applyFont="1" applyBorder="1" applyAlignment="1">
      <alignment wrapText="1"/>
    </xf>
    <xf numFmtId="0" fontId="61" fillId="0" borderId="50" xfId="0" applyFont="1" applyBorder="1" applyAlignment="1">
      <alignment wrapText="1"/>
    </xf>
    <xf numFmtId="0" fontId="61" fillId="0" borderId="67" xfId="0" applyFont="1" applyBorder="1" applyAlignment="1">
      <alignment/>
    </xf>
    <xf numFmtId="0" fontId="62" fillId="0" borderId="0" xfId="0" applyFont="1" applyAlignment="1">
      <alignment horizontal="right"/>
    </xf>
    <xf numFmtId="0" fontId="0" fillId="0" borderId="0" xfId="0"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00041601" xfId="53"/>
    <cellStyle name="Обычный_Рішення обл 2002_дод2 22.1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86;&#1076;&#1072;&#1090;&#1082;&#1080;%201,4.1,%20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3 "/>
    </sheetNames>
    <sheetDataSet>
      <sheetData sheetId="0">
        <row r="16">
          <cell r="D1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аток1"/>
      <sheetName val="Додаток4.1"/>
      <sheetName val="Додаток4.2"/>
    </sheetNames>
    <sheetDataSet>
      <sheetData sheetId="0">
        <row r="43">
          <cell r="K43">
            <v>219716530</v>
          </cell>
        </row>
        <row r="65">
          <cell r="J65">
            <v>410611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0"/>
  <sheetViews>
    <sheetView view="pageBreakPreview" zoomScale="75" zoomScaleNormal="75" zoomScaleSheetLayoutView="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F130" sqref="F130"/>
    </sheetView>
  </sheetViews>
  <sheetFormatPr defaultColWidth="9.140625" defaultRowHeight="12.75"/>
  <cols>
    <col min="1" max="1" width="11.7109375" style="2" customWidth="1"/>
    <col min="2" max="2" width="77.140625" style="1" customWidth="1"/>
    <col min="3" max="3" width="20.00390625" style="1" customWidth="1"/>
    <col min="4" max="4" width="17.140625" style="1" customWidth="1"/>
    <col min="5" max="5" width="16.57421875" style="1" customWidth="1"/>
    <col min="6" max="6" width="16.140625" style="1" customWidth="1"/>
    <col min="7" max="7" width="15.57421875" style="1" customWidth="1"/>
    <col min="8" max="9" width="13.00390625" style="1" customWidth="1"/>
    <col min="10" max="10" width="13.7109375" style="1" customWidth="1"/>
    <col min="11" max="11" width="14.00390625" style="1" customWidth="1"/>
    <col min="12" max="12" width="21.28125" style="1" customWidth="1"/>
    <col min="13" max="13" width="17.57421875" style="3" customWidth="1"/>
    <col min="14" max="16384" width="9.140625" style="1" customWidth="1"/>
  </cols>
  <sheetData>
    <row r="1" spans="1:12" ht="14.25">
      <c r="A1" s="4"/>
      <c r="B1" s="6"/>
      <c r="C1" s="6"/>
      <c r="D1" s="6"/>
      <c r="E1" s="6"/>
      <c r="F1" s="6"/>
      <c r="G1" s="6"/>
      <c r="H1" s="20" t="s">
        <v>43</v>
      </c>
      <c r="I1" s="6"/>
      <c r="J1" s="6"/>
      <c r="K1" s="6"/>
      <c r="L1" s="8"/>
    </row>
    <row r="2" spans="1:12" ht="14.25">
      <c r="A2" s="4"/>
      <c r="B2" s="6"/>
      <c r="C2" s="6"/>
      <c r="D2" s="6"/>
      <c r="E2" s="6"/>
      <c r="F2" s="6"/>
      <c r="G2" s="6"/>
      <c r="H2" s="20" t="s">
        <v>44</v>
      </c>
      <c r="I2" s="20"/>
      <c r="J2" s="20"/>
      <c r="K2" s="20"/>
      <c r="L2" s="8"/>
    </row>
    <row r="3" spans="1:12" ht="21" customHeight="1">
      <c r="A3" s="4"/>
      <c r="B3" s="169" t="s">
        <v>211</v>
      </c>
      <c r="C3" s="170"/>
      <c r="D3" s="170"/>
      <c r="E3" s="170"/>
      <c r="F3" s="6" t="s">
        <v>2</v>
      </c>
      <c r="G3" s="6"/>
      <c r="H3" s="20" t="s">
        <v>218</v>
      </c>
      <c r="I3" s="70"/>
      <c r="J3" s="20"/>
      <c r="K3" s="20"/>
      <c r="L3" s="8"/>
    </row>
    <row r="4" spans="1:13" ht="23.25" customHeight="1">
      <c r="A4" s="149" t="s">
        <v>82</v>
      </c>
      <c r="B4" s="150"/>
      <c r="C4" s="150"/>
      <c r="D4" s="150"/>
      <c r="E4" s="150"/>
      <c r="F4" s="150"/>
      <c r="G4" s="6"/>
      <c r="H4" s="6"/>
      <c r="I4" s="6"/>
      <c r="J4" s="6"/>
      <c r="K4" s="6"/>
      <c r="L4" s="6" t="s">
        <v>68</v>
      </c>
      <c r="M4" s="8"/>
    </row>
    <row r="5" spans="1:13" ht="31.5" customHeight="1">
      <c r="A5" s="184" t="s">
        <v>83</v>
      </c>
      <c r="B5" s="176" t="s">
        <v>136</v>
      </c>
      <c r="C5" s="189" t="s">
        <v>3</v>
      </c>
      <c r="D5" s="190"/>
      <c r="E5" s="190"/>
      <c r="F5" s="155" t="s">
        <v>4</v>
      </c>
      <c r="G5" s="156"/>
      <c r="H5" s="156"/>
      <c r="I5" s="156"/>
      <c r="J5" s="156"/>
      <c r="K5" s="156"/>
      <c r="L5" s="156"/>
      <c r="M5" s="162" t="s">
        <v>1</v>
      </c>
    </row>
    <row r="6" spans="1:13" ht="15.75" customHeight="1" hidden="1">
      <c r="A6" s="185"/>
      <c r="B6" s="177"/>
      <c r="C6" s="53"/>
      <c r="D6" s="53"/>
      <c r="E6" s="53"/>
      <c r="F6" s="54"/>
      <c r="G6" s="55"/>
      <c r="H6" s="55"/>
      <c r="I6" s="55"/>
      <c r="J6" s="55"/>
      <c r="K6" s="55"/>
      <c r="L6" s="56"/>
      <c r="M6" s="173"/>
    </row>
    <row r="7" spans="1:13" ht="15.75" customHeight="1">
      <c r="A7" s="185"/>
      <c r="B7" s="177"/>
      <c r="C7" s="191" t="s">
        <v>5</v>
      </c>
      <c r="D7" s="151" t="s">
        <v>138</v>
      </c>
      <c r="E7" s="152"/>
      <c r="F7" s="157" t="s">
        <v>5</v>
      </c>
      <c r="G7" s="155" t="s">
        <v>66</v>
      </c>
      <c r="H7" s="151" t="s">
        <v>140</v>
      </c>
      <c r="I7" s="159"/>
      <c r="J7" s="162" t="s">
        <v>67</v>
      </c>
      <c r="K7" s="151" t="s">
        <v>140</v>
      </c>
      <c r="L7" s="159"/>
      <c r="M7" s="173"/>
    </row>
    <row r="8" spans="1:13" ht="9.75" customHeight="1">
      <c r="A8" s="185"/>
      <c r="B8" s="177"/>
      <c r="C8" s="192"/>
      <c r="D8" s="153"/>
      <c r="E8" s="154"/>
      <c r="F8" s="158"/>
      <c r="G8" s="156"/>
      <c r="H8" s="160"/>
      <c r="I8" s="161"/>
      <c r="J8" s="163"/>
      <c r="K8" s="160"/>
      <c r="L8" s="161"/>
      <c r="M8" s="173"/>
    </row>
    <row r="9" spans="1:13" ht="105" customHeight="1">
      <c r="A9" s="186"/>
      <c r="B9" s="178"/>
      <c r="C9" s="193"/>
      <c r="D9" s="59" t="s">
        <v>139</v>
      </c>
      <c r="E9" s="59" t="s">
        <v>137</v>
      </c>
      <c r="F9" s="158"/>
      <c r="G9" s="156"/>
      <c r="H9" s="60" t="s">
        <v>141</v>
      </c>
      <c r="I9" s="60" t="s">
        <v>142</v>
      </c>
      <c r="J9" s="164"/>
      <c r="K9" s="58" t="s">
        <v>143</v>
      </c>
      <c r="L9" s="61" t="s">
        <v>144</v>
      </c>
      <c r="M9" s="174"/>
    </row>
    <row r="10" spans="1:13" s="9" customFormat="1" ht="11.25">
      <c r="A10" s="10">
        <v>1</v>
      </c>
      <c r="B10" s="11">
        <v>2</v>
      </c>
      <c r="C10" s="18">
        <v>3</v>
      </c>
      <c r="D10" s="11">
        <v>5</v>
      </c>
      <c r="E10" s="11">
        <v>6</v>
      </c>
      <c r="F10" s="11">
        <v>8</v>
      </c>
      <c r="G10" s="11">
        <v>9</v>
      </c>
      <c r="H10" s="11">
        <v>10</v>
      </c>
      <c r="I10" s="11">
        <v>11</v>
      </c>
      <c r="J10" s="11">
        <v>12</v>
      </c>
      <c r="K10" s="11"/>
      <c r="L10" s="11">
        <v>13</v>
      </c>
      <c r="M10" s="12">
        <v>14</v>
      </c>
    </row>
    <row r="11" spans="1:16" s="13" customFormat="1" ht="15.75">
      <c r="A11" s="76" t="s">
        <v>6</v>
      </c>
      <c r="B11" s="93" t="s">
        <v>7</v>
      </c>
      <c r="C11" s="68">
        <f>C12</f>
        <v>1280594.38</v>
      </c>
      <c r="D11" s="26">
        <f>D12</f>
        <v>791600</v>
      </c>
      <c r="E11" s="26">
        <f>E12</f>
        <v>49600</v>
      </c>
      <c r="F11" s="26">
        <f>F12+J11</f>
        <v>0</v>
      </c>
      <c r="G11" s="26">
        <f>G12</f>
        <v>0</v>
      </c>
      <c r="H11" s="26"/>
      <c r="I11" s="26"/>
      <c r="J11" s="26">
        <f>J12</f>
        <v>0</v>
      </c>
      <c r="K11" s="26"/>
      <c r="L11" s="26">
        <f>L12</f>
        <v>0</v>
      </c>
      <c r="M11" s="26">
        <f>C11+F11</f>
        <v>1280594.38</v>
      </c>
      <c r="N11" s="27"/>
      <c r="O11" s="27"/>
      <c r="P11" s="27"/>
    </row>
    <row r="12" spans="1:16" s="14" customFormat="1" ht="17.25" customHeight="1">
      <c r="A12" s="77" t="s">
        <v>8</v>
      </c>
      <c r="B12" s="94" t="s">
        <v>9</v>
      </c>
      <c r="C12" s="112">
        <v>1280594.38</v>
      </c>
      <c r="D12" s="112">
        <v>791600</v>
      </c>
      <c r="E12" s="112">
        <v>49600</v>
      </c>
      <c r="F12" s="25">
        <f>G12+J12</f>
        <v>0</v>
      </c>
      <c r="G12" s="25">
        <v>0</v>
      </c>
      <c r="H12" s="25"/>
      <c r="I12" s="25"/>
      <c r="J12" s="25">
        <v>0</v>
      </c>
      <c r="K12" s="25"/>
      <c r="L12" s="25">
        <v>0</v>
      </c>
      <c r="M12" s="26">
        <f>C12+F12</f>
        <v>1280594.38</v>
      </c>
      <c r="N12" s="28"/>
      <c r="O12" s="28"/>
      <c r="P12" s="28"/>
    </row>
    <row r="13" spans="1:16" s="14" customFormat="1" ht="17.25" customHeight="1">
      <c r="A13" s="78" t="s">
        <v>84</v>
      </c>
      <c r="B13" s="38" t="s">
        <v>85</v>
      </c>
      <c r="C13" s="90">
        <f>C14</f>
        <v>665560</v>
      </c>
      <c r="D13" s="33">
        <f aca="true" t="shared" si="0" ref="D13:M13">D14</f>
        <v>0</v>
      </c>
      <c r="E13" s="33">
        <f t="shared" si="0"/>
        <v>0</v>
      </c>
      <c r="F13" s="33">
        <f t="shared" si="0"/>
        <v>0</v>
      </c>
      <c r="G13" s="33">
        <f t="shared" si="0"/>
        <v>0</v>
      </c>
      <c r="H13" s="33">
        <f t="shared" si="0"/>
        <v>0</v>
      </c>
      <c r="I13" s="33">
        <f t="shared" si="0"/>
        <v>0</v>
      </c>
      <c r="J13" s="33">
        <f t="shared" si="0"/>
        <v>0</v>
      </c>
      <c r="K13" s="33"/>
      <c r="L13" s="33">
        <f t="shared" si="0"/>
        <v>0</v>
      </c>
      <c r="M13" s="33">
        <f t="shared" si="0"/>
        <v>665560</v>
      </c>
      <c r="N13" s="28"/>
      <c r="O13" s="28"/>
      <c r="P13" s="28"/>
    </row>
    <row r="14" spans="1:16" s="14" customFormat="1" ht="18" customHeight="1">
      <c r="A14" s="77" t="s">
        <v>45</v>
      </c>
      <c r="B14" s="94" t="s">
        <v>46</v>
      </c>
      <c r="C14" s="25">
        <v>665560</v>
      </c>
      <c r="D14" s="25"/>
      <c r="E14" s="25"/>
      <c r="F14" s="25"/>
      <c r="G14" s="25"/>
      <c r="H14" s="25"/>
      <c r="I14" s="25"/>
      <c r="J14" s="25"/>
      <c r="K14" s="25"/>
      <c r="L14" s="25"/>
      <c r="M14" s="26">
        <f>C14+F14</f>
        <v>665560</v>
      </c>
      <c r="N14" s="28"/>
      <c r="O14" s="28"/>
      <c r="P14" s="28"/>
    </row>
    <row r="15" spans="1:16" s="13" customFormat="1" ht="15.75">
      <c r="A15" s="76" t="s">
        <v>10</v>
      </c>
      <c r="B15" s="95" t="s">
        <v>11</v>
      </c>
      <c r="C15" s="26">
        <f>C16+C17+C19+C20+C21+C22+C23+C24+C25+C26</f>
        <v>73298131.99999999</v>
      </c>
      <c r="D15" s="26">
        <f aca="true" t="shared" si="1" ref="D15:M15">D16+D17+D19+D20+D21+D22+D23+D24+D25+D26</f>
        <v>42494500</v>
      </c>
      <c r="E15" s="26">
        <f t="shared" si="1"/>
        <v>9673830</v>
      </c>
      <c r="F15" s="68">
        <f t="shared" si="1"/>
        <v>1178731</v>
      </c>
      <c r="G15" s="26">
        <f t="shared" si="1"/>
        <v>802520</v>
      </c>
      <c r="H15" s="26">
        <f t="shared" si="1"/>
        <v>0</v>
      </c>
      <c r="I15" s="26">
        <f t="shared" si="1"/>
        <v>0</v>
      </c>
      <c r="J15" s="68">
        <f t="shared" si="1"/>
        <v>376211</v>
      </c>
      <c r="K15" s="68">
        <f t="shared" si="1"/>
        <v>376211</v>
      </c>
      <c r="L15" s="68">
        <f t="shared" si="1"/>
        <v>95000</v>
      </c>
      <c r="M15" s="68">
        <f t="shared" si="1"/>
        <v>74476862.99999999</v>
      </c>
      <c r="N15" s="27"/>
      <c r="O15" s="27"/>
      <c r="P15" s="27"/>
    </row>
    <row r="16" spans="1:16" s="13" customFormat="1" ht="30.75">
      <c r="A16" s="79" t="s">
        <v>86</v>
      </c>
      <c r="B16" s="71" t="s">
        <v>87</v>
      </c>
      <c r="C16" s="112">
        <v>66947181.6</v>
      </c>
      <c r="D16" s="112">
        <v>38809300</v>
      </c>
      <c r="E16" s="112">
        <v>9502000</v>
      </c>
      <c r="F16" s="129">
        <f>G16+J16</f>
        <v>1177641</v>
      </c>
      <c r="G16" s="112">
        <v>801430</v>
      </c>
      <c r="H16" s="112">
        <v>0</v>
      </c>
      <c r="I16" s="112">
        <v>0</v>
      </c>
      <c r="J16" s="112">
        <f>K16</f>
        <v>376211</v>
      </c>
      <c r="K16" s="112">
        <v>376211</v>
      </c>
      <c r="L16" s="112">
        <v>95000</v>
      </c>
      <c r="M16" s="75">
        <f aca="true" t="shared" si="2" ref="M16:M26">C16+F16</f>
        <v>68124822.6</v>
      </c>
      <c r="N16" s="27"/>
      <c r="O16" s="27"/>
      <c r="P16" s="27"/>
    </row>
    <row r="17" spans="1:16" s="13" customFormat="1" ht="15.75">
      <c r="A17" s="79" t="s">
        <v>104</v>
      </c>
      <c r="B17" s="71" t="s">
        <v>105</v>
      </c>
      <c r="C17" s="112">
        <v>658300</v>
      </c>
      <c r="D17" s="112">
        <v>0</v>
      </c>
      <c r="E17" s="112">
        <v>0</v>
      </c>
      <c r="F17" s="42">
        <f aca="true" t="shared" si="3" ref="F17:F28">G17+J17</f>
        <v>0</v>
      </c>
      <c r="G17" s="112">
        <v>0</v>
      </c>
      <c r="H17" s="112">
        <v>0</v>
      </c>
      <c r="I17" s="112">
        <v>0</v>
      </c>
      <c r="J17" s="112">
        <v>0</v>
      </c>
      <c r="K17" s="112">
        <v>0</v>
      </c>
      <c r="L17" s="112"/>
      <c r="M17" s="33">
        <f t="shared" si="2"/>
        <v>658300</v>
      </c>
      <c r="N17" s="27"/>
      <c r="O17" s="27"/>
      <c r="P17" s="27"/>
    </row>
    <row r="18" spans="1:16" s="13" customFormat="1" ht="92.25" customHeight="1">
      <c r="A18" s="79" t="s">
        <v>150</v>
      </c>
      <c r="B18" s="96" t="s">
        <v>165</v>
      </c>
      <c r="C18" s="91">
        <f>C17</f>
        <v>658300</v>
      </c>
      <c r="D18" s="112"/>
      <c r="E18" s="112"/>
      <c r="F18" s="42">
        <f t="shared" si="3"/>
        <v>0</v>
      </c>
      <c r="G18" s="112"/>
      <c r="H18" s="112"/>
      <c r="I18" s="112"/>
      <c r="J18" s="112"/>
      <c r="K18" s="112"/>
      <c r="L18" s="112"/>
      <c r="M18" s="33">
        <f t="shared" si="2"/>
        <v>658300</v>
      </c>
      <c r="N18" s="27"/>
      <c r="O18" s="27"/>
      <c r="P18" s="27"/>
    </row>
    <row r="19" spans="1:16" s="13" customFormat="1" ht="15.75">
      <c r="A19" s="79" t="s">
        <v>88</v>
      </c>
      <c r="B19" s="71" t="s">
        <v>89</v>
      </c>
      <c r="C19" s="112">
        <v>2909718.13</v>
      </c>
      <c r="D19" s="112">
        <v>1982500</v>
      </c>
      <c r="E19" s="112">
        <v>125530</v>
      </c>
      <c r="F19" s="42">
        <f t="shared" si="3"/>
        <v>110</v>
      </c>
      <c r="G19" s="112">
        <v>110</v>
      </c>
      <c r="H19" s="112">
        <v>0</v>
      </c>
      <c r="I19" s="112">
        <v>0</v>
      </c>
      <c r="J19" s="112">
        <v>0</v>
      </c>
      <c r="K19" s="112">
        <v>0</v>
      </c>
      <c r="L19" s="112"/>
      <c r="M19" s="33">
        <f t="shared" si="2"/>
        <v>2909828.13</v>
      </c>
      <c r="N19" s="27"/>
      <c r="O19" s="27"/>
      <c r="P19" s="27"/>
    </row>
    <row r="20" spans="1:16" s="13" customFormat="1" ht="15.75">
      <c r="A20" s="79" t="s">
        <v>90</v>
      </c>
      <c r="B20" s="71" t="s">
        <v>91</v>
      </c>
      <c r="C20" s="112">
        <v>20626.69</v>
      </c>
      <c r="D20" s="112">
        <v>0</v>
      </c>
      <c r="E20" s="112">
        <v>0</v>
      </c>
      <c r="F20" s="42">
        <f t="shared" si="3"/>
        <v>0</v>
      </c>
      <c r="G20" s="112">
        <v>0</v>
      </c>
      <c r="H20" s="112">
        <v>0</v>
      </c>
      <c r="I20" s="112">
        <v>0</v>
      </c>
      <c r="J20" s="112">
        <v>0</v>
      </c>
      <c r="K20" s="112">
        <v>0</v>
      </c>
      <c r="L20" s="112"/>
      <c r="M20" s="33">
        <f t="shared" si="2"/>
        <v>20626.69</v>
      </c>
      <c r="N20" s="27"/>
      <c r="O20" s="27"/>
      <c r="P20" s="27"/>
    </row>
    <row r="21" spans="1:16" s="13" customFormat="1" ht="15.75">
      <c r="A21" s="79" t="s">
        <v>92</v>
      </c>
      <c r="B21" s="71" t="s">
        <v>93</v>
      </c>
      <c r="C21" s="112">
        <v>1037665.28</v>
      </c>
      <c r="D21" s="112">
        <v>606800</v>
      </c>
      <c r="E21" s="112">
        <v>16500</v>
      </c>
      <c r="F21" s="42">
        <f t="shared" si="3"/>
        <v>100</v>
      </c>
      <c r="G21" s="112">
        <v>100</v>
      </c>
      <c r="H21" s="112">
        <v>0</v>
      </c>
      <c r="I21" s="112">
        <v>0</v>
      </c>
      <c r="J21" s="112">
        <v>0</v>
      </c>
      <c r="K21" s="112">
        <v>0</v>
      </c>
      <c r="L21" s="112"/>
      <c r="M21" s="33">
        <f t="shared" si="2"/>
        <v>1037765.28</v>
      </c>
      <c r="N21" s="27"/>
      <c r="O21" s="27"/>
      <c r="P21" s="27"/>
    </row>
    <row r="22" spans="1:16" s="13" customFormat="1" ht="15.75">
      <c r="A22" s="79" t="s">
        <v>94</v>
      </c>
      <c r="B22" s="71" t="s">
        <v>95</v>
      </c>
      <c r="C22" s="112">
        <v>1093345.32</v>
      </c>
      <c r="D22" s="112">
        <v>727500</v>
      </c>
      <c r="E22" s="112">
        <v>20100</v>
      </c>
      <c r="F22" s="42">
        <f t="shared" si="3"/>
        <v>780</v>
      </c>
      <c r="G22" s="112">
        <v>780</v>
      </c>
      <c r="H22" s="112">
        <v>0</v>
      </c>
      <c r="I22" s="112">
        <v>0</v>
      </c>
      <c r="J22" s="112">
        <v>0</v>
      </c>
      <c r="K22" s="112">
        <v>0</v>
      </c>
      <c r="L22" s="112"/>
      <c r="M22" s="33">
        <f t="shared" si="2"/>
        <v>1094125.32</v>
      </c>
      <c r="N22" s="27"/>
      <c r="O22" s="27"/>
      <c r="P22" s="27"/>
    </row>
    <row r="23" spans="1:16" s="13" customFormat="1" ht="15.75">
      <c r="A23" s="79" t="s">
        <v>96</v>
      </c>
      <c r="B23" s="71" t="s">
        <v>97</v>
      </c>
      <c r="C23" s="112">
        <v>333905.17</v>
      </c>
      <c r="D23" s="112">
        <v>201800</v>
      </c>
      <c r="E23" s="112">
        <v>8100</v>
      </c>
      <c r="F23" s="42">
        <f t="shared" si="3"/>
        <v>100</v>
      </c>
      <c r="G23" s="112">
        <v>100</v>
      </c>
      <c r="H23" s="112">
        <v>0</v>
      </c>
      <c r="I23" s="112">
        <v>0</v>
      </c>
      <c r="J23" s="112">
        <v>0</v>
      </c>
      <c r="K23" s="112">
        <v>0</v>
      </c>
      <c r="L23" s="112"/>
      <c r="M23" s="33">
        <f t="shared" si="2"/>
        <v>334005.17</v>
      </c>
      <c r="N23" s="27"/>
      <c r="O23" s="27"/>
      <c r="P23" s="27"/>
    </row>
    <row r="24" spans="1:16" s="13" customFormat="1" ht="15.75">
      <c r="A24" s="79" t="s">
        <v>98</v>
      </c>
      <c r="B24" s="71" t="s">
        <v>99</v>
      </c>
      <c r="C24" s="112">
        <v>240775.81</v>
      </c>
      <c r="D24" s="112">
        <v>166600</v>
      </c>
      <c r="E24" s="112">
        <v>1600</v>
      </c>
      <c r="F24" s="42">
        <f t="shared" si="3"/>
        <v>0</v>
      </c>
      <c r="G24" s="112">
        <v>0</v>
      </c>
      <c r="H24" s="112">
        <v>0</v>
      </c>
      <c r="I24" s="112">
        <v>0</v>
      </c>
      <c r="J24" s="112">
        <v>0</v>
      </c>
      <c r="K24" s="112">
        <v>0</v>
      </c>
      <c r="L24" s="112"/>
      <c r="M24" s="33">
        <f t="shared" si="2"/>
        <v>240775.81</v>
      </c>
      <c r="N24" s="27"/>
      <c r="O24" s="27"/>
      <c r="P24" s="27"/>
    </row>
    <row r="25" spans="1:16" s="13" customFormat="1" ht="15.75">
      <c r="A25" s="79" t="s">
        <v>100</v>
      </c>
      <c r="B25" s="71" t="s">
        <v>101</v>
      </c>
      <c r="C25" s="112">
        <v>11364</v>
      </c>
      <c r="D25" s="112">
        <v>0</v>
      </c>
      <c r="E25" s="112">
        <v>0</v>
      </c>
      <c r="F25" s="42">
        <f t="shared" si="3"/>
        <v>0</v>
      </c>
      <c r="G25" s="112">
        <v>0</v>
      </c>
      <c r="H25" s="112">
        <v>0</v>
      </c>
      <c r="I25" s="112">
        <v>0</v>
      </c>
      <c r="J25" s="112">
        <v>0</v>
      </c>
      <c r="K25" s="112">
        <v>0</v>
      </c>
      <c r="L25" s="112"/>
      <c r="M25" s="33">
        <f t="shared" si="2"/>
        <v>11364</v>
      </c>
      <c r="N25" s="27"/>
      <c r="O25" s="27"/>
      <c r="P25" s="27"/>
    </row>
    <row r="26" spans="1:16" s="13" customFormat="1" ht="30.75">
      <c r="A26" s="80" t="s">
        <v>102</v>
      </c>
      <c r="B26" s="71" t="s">
        <v>103</v>
      </c>
      <c r="C26" s="112">
        <v>45250</v>
      </c>
      <c r="D26" s="112">
        <v>0</v>
      </c>
      <c r="E26" s="112">
        <v>0</v>
      </c>
      <c r="F26" s="42">
        <f t="shared" si="3"/>
        <v>0</v>
      </c>
      <c r="G26" s="112">
        <v>0</v>
      </c>
      <c r="H26" s="112">
        <v>0</v>
      </c>
      <c r="I26" s="112">
        <v>0</v>
      </c>
      <c r="J26" s="112">
        <v>0</v>
      </c>
      <c r="K26" s="112">
        <v>0</v>
      </c>
      <c r="L26" s="112"/>
      <c r="M26" s="33">
        <f t="shared" si="2"/>
        <v>45250</v>
      </c>
      <c r="N26" s="27"/>
      <c r="O26" s="27"/>
      <c r="P26" s="27"/>
    </row>
    <row r="27" spans="1:16" s="13" customFormat="1" ht="15.75">
      <c r="A27" s="81" t="s">
        <v>12</v>
      </c>
      <c r="B27" s="97" t="s">
        <v>106</v>
      </c>
      <c r="C27" s="119">
        <f>SUM(C28:C32)</f>
        <v>42849564.29</v>
      </c>
      <c r="D27" s="120">
        <f aca="true" t="shared" si="4" ref="D27:M27">SUM(D28:D32)</f>
        <v>17837460</v>
      </c>
      <c r="E27" s="43">
        <f t="shared" si="4"/>
        <v>2255406</v>
      </c>
      <c r="F27" s="43">
        <f t="shared" si="4"/>
        <v>1498400</v>
      </c>
      <c r="G27" s="43">
        <f t="shared" si="4"/>
        <v>1320300</v>
      </c>
      <c r="H27" s="43">
        <f t="shared" si="4"/>
        <v>501100</v>
      </c>
      <c r="I27" s="43">
        <f t="shared" si="4"/>
        <v>181000</v>
      </c>
      <c r="J27" s="43">
        <f t="shared" si="4"/>
        <v>178100</v>
      </c>
      <c r="K27" s="43">
        <f t="shared" si="4"/>
        <v>119400</v>
      </c>
      <c r="L27" s="43">
        <f t="shared" si="4"/>
        <v>0</v>
      </c>
      <c r="M27" s="120">
        <f t="shared" si="4"/>
        <v>44347964.29</v>
      </c>
      <c r="N27" s="27"/>
      <c r="O27" s="27"/>
      <c r="P27" s="27"/>
    </row>
    <row r="28" spans="1:16" s="13" customFormat="1" ht="15.75">
      <c r="A28" s="79" t="s">
        <v>107</v>
      </c>
      <c r="B28" s="71" t="s">
        <v>108</v>
      </c>
      <c r="C28" s="112">
        <v>30324104.29</v>
      </c>
      <c r="D28" s="112">
        <v>17815940</v>
      </c>
      <c r="E28" s="112">
        <v>2234200</v>
      </c>
      <c r="F28" s="42">
        <f t="shared" si="3"/>
        <v>1341900</v>
      </c>
      <c r="G28" s="112">
        <v>1183300</v>
      </c>
      <c r="H28" s="112">
        <v>501100</v>
      </c>
      <c r="I28" s="112">
        <v>181000</v>
      </c>
      <c r="J28" s="112">
        <v>158600</v>
      </c>
      <c r="K28" s="112">
        <v>99900</v>
      </c>
      <c r="L28" s="112"/>
      <c r="M28" s="121">
        <f>C28+F28</f>
        <v>31666004.29</v>
      </c>
      <c r="N28" s="27"/>
      <c r="O28" s="27"/>
      <c r="P28" s="27"/>
    </row>
    <row r="29" spans="1:16" s="13" customFormat="1" ht="30.75">
      <c r="A29" s="79" t="s">
        <v>145</v>
      </c>
      <c r="B29" s="71" t="s">
        <v>158</v>
      </c>
      <c r="C29" s="112">
        <v>51730</v>
      </c>
      <c r="D29" s="112">
        <v>18700</v>
      </c>
      <c r="E29" s="112">
        <v>18906</v>
      </c>
      <c r="F29" s="42">
        <f>G29+J29</f>
        <v>0</v>
      </c>
      <c r="G29" s="112">
        <v>0</v>
      </c>
      <c r="H29" s="112">
        <v>0</v>
      </c>
      <c r="I29" s="112">
        <v>0</v>
      </c>
      <c r="J29" s="112">
        <v>0</v>
      </c>
      <c r="K29" s="112">
        <v>0</v>
      </c>
      <c r="L29" s="112"/>
      <c r="M29" s="121">
        <f>C29+F29</f>
        <v>51730</v>
      </c>
      <c r="N29" s="27"/>
      <c r="O29" s="27"/>
      <c r="P29" s="27"/>
    </row>
    <row r="30" spans="1:16" s="13" customFormat="1" ht="15.75">
      <c r="A30" s="79" t="s">
        <v>146</v>
      </c>
      <c r="B30" s="71" t="s">
        <v>157</v>
      </c>
      <c r="C30" s="112">
        <v>6130</v>
      </c>
      <c r="D30" s="112">
        <v>2820</v>
      </c>
      <c r="E30" s="112">
        <v>2300</v>
      </c>
      <c r="F30" s="42">
        <f>G30+J30</f>
        <v>0</v>
      </c>
      <c r="G30" s="112">
        <v>0</v>
      </c>
      <c r="H30" s="112">
        <v>0</v>
      </c>
      <c r="I30" s="112">
        <v>0</v>
      </c>
      <c r="J30" s="112">
        <v>0</v>
      </c>
      <c r="K30" s="112">
        <v>0</v>
      </c>
      <c r="L30" s="112"/>
      <c r="M30" s="121">
        <f>C30+F30</f>
        <v>6130</v>
      </c>
      <c r="N30" s="27"/>
      <c r="O30" s="27"/>
      <c r="P30" s="27"/>
    </row>
    <row r="31" spans="1:16" s="13" customFormat="1" ht="15.75">
      <c r="A31" s="79" t="s">
        <v>210</v>
      </c>
      <c r="B31" s="122" t="s">
        <v>209</v>
      </c>
      <c r="C31" s="112">
        <v>12392800</v>
      </c>
      <c r="D31" s="112">
        <v>0</v>
      </c>
      <c r="E31" s="112">
        <v>0</v>
      </c>
      <c r="F31" s="42">
        <f>G31+J31</f>
        <v>156500</v>
      </c>
      <c r="G31" s="112">
        <v>137000</v>
      </c>
      <c r="H31" s="112">
        <v>0</v>
      </c>
      <c r="I31" s="112">
        <v>0</v>
      </c>
      <c r="J31" s="112">
        <v>19500</v>
      </c>
      <c r="K31" s="112">
        <v>19500</v>
      </c>
      <c r="L31" s="112"/>
      <c r="M31" s="121">
        <f>C31+F31</f>
        <v>12549300</v>
      </c>
      <c r="N31" s="27"/>
      <c r="O31" s="27"/>
      <c r="P31" s="27"/>
    </row>
    <row r="32" spans="1:16" s="13" customFormat="1" ht="15.75">
      <c r="A32" s="79" t="s">
        <v>109</v>
      </c>
      <c r="B32" s="71" t="s">
        <v>110</v>
      </c>
      <c r="C32" s="112">
        <v>74800</v>
      </c>
      <c r="D32" s="112">
        <v>0</v>
      </c>
      <c r="E32" s="112">
        <v>0</v>
      </c>
      <c r="F32" s="42">
        <f>G32+J32</f>
        <v>0</v>
      </c>
      <c r="G32" s="112">
        <v>0</v>
      </c>
      <c r="H32" s="112">
        <v>0</v>
      </c>
      <c r="I32" s="112">
        <v>0</v>
      </c>
      <c r="J32" s="112">
        <v>0</v>
      </c>
      <c r="K32" s="112">
        <v>0</v>
      </c>
      <c r="L32" s="112"/>
      <c r="M32" s="121">
        <f>F32+C32</f>
        <v>74800</v>
      </c>
      <c r="N32" s="27"/>
      <c r="O32" s="27"/>
      <c r="P32" s="27"/>
    </row>
    <row r="33" spans="1:16" s="3" customFormat="1" ht="19.5" customHeight="1">
      <c r="A33" s="76" t="s">
        <v>13</v>
      </c>
      <c r="B33" s="95" t="s">
        <v>14</v>
      </c>
      <c r="C33" s="68">
        <f>C34+C36+C40+C43+C46+C48+C52+C54+C57+C60+C62+C64+C66+C68+C70+C72+C74+C76+C78+C80+C82+C84+C85+C86+C87+C88+C89+C90+C94+C96+C97+C38+C50+C58+C56+C91+C92+C93</f>
        <v>105497887.87</v>
      </c>
      <c r="D33" s="68">
        <f aca="true" t="shared" si="5" ref="D33:M33">D34+D36+D40+D43+D46+D48+D52+D54+D57+D60+D62+D64+D66+D68+D70+D72+D74+D76+D78+D80+D82+D84+D85+D86+D87+D88+D89+D90+D94+D96+D97+D38+D50+D58+D56+D91</f>
        <v>4162337</v>
      </c>
      <c r="E33" s="68">
        <f t="shared" si="5"/>
        <v>29004</v>
      </c>
      <c r="F33" s="68">
        <f t="shared" si="5"/>
        <v>700700</v>
      </c>
      <c r="G33" s="68">
        <f t="shared" si="5"/>
        <v>640700</v>
      </c>
      <c r="H33" s="68">
        <f t="shared" si="5"/>
        <v>10000</v>
      </c>
      <c r="I33" s="68">
        <f t="shared" si="5"/>
        <v>142900</v>
      </c>
      <c r="J33" s="68">
        <f t="shared" si="5"/>
        <v>60000</v>
      </c>
      <c r="K33" s="68">
        <f t="shared" si="5"/>
        <v>0</v>
      </c>
      <c r="L33" s="68">
        <f t="shared" si="5"/>
        <v>0</v>
      </c>
      <c r="M33" s="68">
        <f t="shared" si="5"/>
        <v>106046087.87</v>
      </c>
      <c r="N33" s="29"/>
      <c r="O33" s="29"/>
      <c r="P33" s="29"/>
    </row>
    <row r="34" spans="1:16" ht="152.25" customHeight="1">
      <c r="A34" s="77" t="s">
        <v>15</v>
      </c>
      <c r="B34" s="98" t="s">
        <v>76</v>
      </c>
      <c r="C34" s="112">
        <v>10158422</v>
      </c>
      <c r="D34" s="25"/>
      <c r="E34" s="25"/>
      <c r="F34" s="25">
        <f>G34+J34</f>
        <v>0</v>
      </c>
      <c r="G34" s="25"/>
      <c r="H34" s="25"/>
      <c r="I34" s="25"/>
      <c r="J34" s="25"/>
      <c r="K34" s="25"/>
      <c r="L34" s="25"/>
      <c r="M34" s="26">
        <f aca="true" t="shared" si="6" ref="M34:M40">C34+F34</f>
        <v>10158422</v>
      </c>
      <c r="N34" s="30"/>
      <c r="O34" s="30"/>
      <c r="P34" s="30"/>
    </row>
    <row r="35" spans="1:16" ht="19.5" customHeight="1">
      <c r="A35" s="77"/>
      <c r="B35" s="98" t="s">
        <v>164</v>
      </c>
      <c r="C35" s="112">
        <f>C34</f>
        <v>10158422</v>
      </c>
      <c r="D35" s="25"/>
      <c r="E35" s="25"/>
      <c r="F35" s="25"/>
      <c r="G35" s="25"/>
      <c r="H35" s="25"/>
      <c r="I35" s="25"/>
      <c r="J35" s="25"/>
      <c r="K35" s="25"/>
      <c r="L35" s="25"/>
      <c r="M35" s="26">
        <f t="shared" si="6"/>
        <v>10158422</v>
      </c>
      <c r="N35" s="30"/>
      <c r="O35" s="30"/>
      <c r="P35" s="30"/>
    </row>
    <row r="36" spans="1:16" ht="135.75" customHeight="1">
      <c r="A36" s="46" t="s">
        <v>16</v>
      </c>
      <c r="B36" s="98" t="s">
        <v>65</v>
      </c>
      <c r="C36" s="112">
        <v>171200</v>
      </c>
      <c r="D36" s="25"/>
      <c r="E36" s="25"/>
      <c r="F36" s="25">
        <f>G36+J36</f>
        <v>0</v>
      </c>
      <c r="G36" s="25"/>
      <c r="H36" s="25"/>
      <c r="I36" s="25"/>
      <c r="J36" s="25"/>
      <c r="K36" s="25"/>
      <c r="L36" s="25"/>
      <c r="M36" s="68">
        <f t="shared" si="6"/>
        <v>171200</v>
      </c>
      <c r="N36" s="30"/>
      <c r="O36" s="30"/>
      <c r="P36" s="30"/>
    </row>
    <row r="37" spans="1:16" ht="21.75" customHeight="1">
      <c r="A37" s="46"/>
      <c r="B37" s="98" t="s">
        <v>164</v>
      </c>
      <c r="C37" s="112">
        <f>C36</f>
        <v>171200</v>
      </c>
      <c r="D37" s="25"/>
      <c r="E37" s="25"/>
      <c r="F37" s="25"/>
      <c r="G37" s="25"/>
      <c r="H37" s="25"/>
      <c r="I37" s="25"/>
      <c r="J37" s="25"/>
      <c r="K37" s="25"/>
      <c r="L37" s="25"/>
      <c r="M37" s="68">
        <f t="shared" si="6"/>
        <v>171200</v>
      </c>
      <c r="N37" s="30"/>
      <c r="O37" s="30"/>
      <c r="P37" s="30"/>
    </row>
    <row r="38" spans="1:16" ht="149.25" customHeight="1">
      <c r="A38" s="82" t="s">
        <v>169</v>
      </c>
      <c r="B38" s="71" t="s">
        <v>170</v>
      </c>
      <c r="C38" s="112">
        <v>138000</v>
      </c>
      <c r="D38" s="25"/>
      <c r="E38" s="25"/>
      <c r="F38" s="32">
        <f>F39</f>
        <v>0</v>
      </c>
      <c r="G38" s="32">
        <f aca="true" t="shared" si="7" ref="G38:L38">G39</f>
        <v>0</v>
      </c>
      <c r="H38" s="32">
        <f t="shared" si="7"/>
        <v>0</v>
      </c>
      <c r="I38" s="32">
        <f t="shared" si="7"/>
        <v>0</v>
      </c>
      <c r="J38" s="32">
        <v>0</v>
      </c>
      <c r="K38" s="32">
        <v>0</v>
      </c>
      <c r="L38" s="32">
        <f t="shared" si="7"/>
        <v>0</v>
      </c>
      <c r="M38" s="68">
        <f t="shared" si="6"/>
        <v>138000</v>
      </c>
      <c r="N38" s="30"/>
      <c r="O38" s="30"/>
      <c r="P38" s="30"/>
    </row>
    <row r="39" spans="1:16" ht="21" customHeight="1">
      <c r="A39" s="83"/>
      <c r="B39" s="31" t="s">
        <v>164</v>
      </c>
      <c r="C39" s="92">
        <f>C38</f>
        <v>138000</v>
      </c>
      <c r="D39" s="32"/>
      <c r="E39" s="32"/>
      <c r="F39" s="32">
        <f>G39+J39</f>
        <v>0</v>
      </c>
      <c r="G39" s="32"/>
      <c r="H39" s="32"/>
      <c r="I39" s="32"/>
      <c r="J39" s="32">
        <v>0</v>
      </c>
      <c r="K39" s="32">
        <v>0</v>
      </c>
      <c r="L39" s="32">
        <v>0</v>
      </c>
      <c r="M39" s="33">
        <f t="shared" si="6"/>
        <v>138000</v>
      </c>
      <c r="N39" s="30"/>
      <c r="O39" s="30"/>
      <c r="P39" s="30"/>
    </row>
    <row r="40" spans="1:16" ht="255" customHeight="1">
      <c r="A40" s="196" t="s">
        <v>17</v>
      </c>
      <c r="B40" s="48" t="s">
        <v>154</v>
      </c>
      <c r="C40" s="187">
        <v>638812</v>
      </c>
      <c r="D40" s="165"/>
      <c r="E40" s="165"/>
      <c r="F40" s="165">
        <f>G40+J40</f>
        <v>0</v>
      </c>
      <c r="G40" s="165"/>
      <c r="H40" s="165"/>
      <c r="I40" s="165"/>
      <c r="J40" s="165"/>
      <c r="K40" s="51"/>
      <c r="L40" s="165"/>
      <c r="M40" s="194">
        <f t="shared" si="6"/>
        <v>638812</v>
      </c>
      <c r="N40" s="30"/>
      <c r="O40" s="30"/>
      <c r="P40" s="30"/>
    </row>
    <row r="41" spans="1:16" ht="165.75" customHeight="1">
      <c r="A41" s="197"/>
      <c r="B41" s="50" t="s">
        <v>153</v>
      </c>
      <c r="C41" s="188"/>
      <c r="D41" s="181"/>
      <c r="E41" s="181"/>
      <c r="F41" s="181"/>
      <c r="G41" s="181"/>
      <c r="H41" s="181"/>
      <c r="I41" s="181"/>
      <c r="J41" s="181"/>
      <c r="K41" s="57"/>
      <c r="L41" s="181"/>
      <c r="M41" s="195"/>
      <c r="N41" s="30"/>
      <c r="O41" s="30"/>
      <c r="P41" s="30"/>
    </row>
    <row r="42" spans="1:16" ht="20.25" customHeight="1">
      <c r="A42" s="84"/>
      <c r="B42" s="98" t="s">
        <v>164</v>
      </c>
      <c r="C42" s="63">
        <f>C40</f>
        <v>638812</v>
      </c>
      <c r="D42" s="64"/>
      <c r="E42" s="64"/>
      <c r="F42" s="64"/>
      <c r="G42" s="64"/>
      <c r="H42" s="64"/>
      <c r="I42" s="64"/>
      <c r="J42" s="64"/>
      <c r="K42" s="64"/>
      <c r="L42" s="64"/>
      <c r="M42" s="65">
        <f>C42</f>
        <v>638812</v>
      </c>
      <c r="N42" s="30"/>
      <c r="O42" s="30"/>
      <c r="P42" s="30"/>
    </row>
    <row r="43" spans="1:16" ht="269.25" customHeight="1">
      <c r="A43" s="182" t="s">
        <v>18</v>
      </c>
      <c r="B43" s="48" t="s">
        <v>159</v>
      </c>
      <c r="C43" s="179">
        <v>3000</v>
      </c>
      <c r="D43" s="165"/>
      <c r="E43" s="165"/>
      <c r="F43" s="165">
        <f>G44+J44</f>
        <v>0</v>
      </c>
      <c r="G43" s="165"/>
      <c r="H43" s="165"/>
      <c r="I43" s="165"/>
      <c r="J43" s="165"/>
      <c r="K43" s="51"/>
      <c r="L43" s="165"/>
      <c r="M43" s="167">
        <f>C43+F43</f>
        <v>3000</v>
      </c>
      <c r="N43" s="30"/>
      <c r="O43" s="30"/>
      <c r="P43" s="30"/>
    </row>
    <row r="44" spans="1:16" ht="42" customHeight="1">
      <c r="A44" s="183"/>
      <c r="B44" s="49" t="s">
        <v>0</v>
      </c>
      <c r="C44" s="180"/>
      <c r="D44" s="166"/>
      <c r="E44" s="166"/>
      <c r="F44" s="166"/>
      <c r="G44" s="166"/>
      <c r="H44" s="166"/>
      <c r="I44" s="166"/>
      <c r="J44" s="166"/>
      <c r="K44" s="52"/>
      <c r="L44" s="166"/>
      <c r="M44" s="168"/>
      <c r="N44" s="30"/>
      <c r="O44" s="30"/>
      <c r="P44" s="30"/>
    </row>
    <row r="45" spans="1:16" ht="17.25" customHeight="1">
      <c r="A45" s="85"/>
      <c r="B45" s="98" t="s">
        <v>164</v>
      </c>
      <c r="C45" s="67">
        <f>C43</f>
        <v>3000</v>
      </c>
      <c r="D45" s="66"/>
      <c r="E45" s="66"/>
      <c r="F45" s="66"/>
      <c r="G45" s="66"/>
      <c r="H45" s="66"/>
      <c r="I45" s="66"/>
      <c r="J45" s="66"/>
      <c r="K45" s="66"/>
      <c r="L45" s="66"/>
      <c r="M45" s="69">
        <f>C45</f>
        <v>3000</v>
      </c>
      <c r="N45" s="30"/>
      <c r="O45" s="30"/>
      <c r="P45" s="30"/>
    </row>
    <row r="46" spans="1:16" ht="63.75" customHeight="1">
      <c r="A46" s="46" t="s">
        <v>19</v>
      </c>
      <c r="B46" s="99" t="s">
        <v>134</v>
      </c>
      <c r="C46" s="25">
        <v>664368</v>
      </c>
      <c r="D46" s="25"/>
      <c r="E46" s="25"/>
      <c r="F46" s="25">
        <f>G46+J46</f>
        <v>0</v>
      </c>
      <c r="G46" s="25"/>
      <c r="H46" s="25"/>
      <c r="I46" s="25"/>
      <c r="J46" s="25"/>
      <c r="K46" s="25"/>
      <c r="L46" s="25"/>
      <c r="M46" s="26">
        <f aca="true" t="shared" si="8" ref="M46:M99">C46+F46</f>
        <v>664368</v>
      </c>
      <c r="N46" s="30"/>
      <c r="O46" s="30"/>
      <c r="P46" s="30"/>
    </row>
    <row r="47" spans="1:16" ht="19.5" customHeight="1">
      <c r="A47" s="46"/>
      <c r="B47" s="98" t="s">
        <v>164</v>
      </c>
      <c r="C47" s="25">
        <f>C46</f>
        <v>664368</v>
      </c>
      <c r="D47" s="25"/>
      <c r="E47" s="25"/>
      <c r="F47" s="25"/>
      <c r="G47" s="25"/>
      <c r="H47" s="25"/>
      <c r="I47" s="25"/>
      <c r="J47" s="25"/>
      <c r="K47" s="25"/>
      <c r="L47" s="25"/>
      <c r="M47" s="26">
        <f t="shared" si="8"/>
        <v>664368</v>
      </c>
      <c r="N47" s="30"/>
      <c r="O47" s="30"/>
      <c r="P47" s="30"/>
    </row>
    <row r="48" spans="1:16" ht="62.25" customHeight="1">
      <c r="A48" s="46" t="s">
        <v>20</v>
      </c>
      <c r="B48" s="98" t="s">
        <v>77</v>
      </c>
      <c r="C48" s="67">
        <v>25000</v>
      </c>
      <c r="D48" s="25"/>
      <c r="E48" s="25"/>
      <c r="F48" s="25">
        <f>G48+J48</f>
        <v>0</v>
      </c>
      <c r="G48" s="25"/>
      <c r="H48" s="25"/>
      <c r="I48" s="25"/>
      <c r="J48" s="25"/>
      <c r="K48" s="25"/>
      <c r="L48" s="25"/>
      <c r="M48" s="68">
        <f t="shared" si="8"/>
        <v>25000</v>
      </c>
      <c r="N48" s="30"/>
      <c r="O48" s="30"/>
      <c r="P48" s="30"/>
    </row>
    <row r="49" spans="1:16" ht="23.25" customHeight="1">
      <c r="A49" s="46"/>
      <c r="B49" s="98" t="s">
        <v>164</v>
      </c>
      <c r="C49" s="67">
        <f>C48</f>
        <v>25000</v>
      </c>
      <c r="D49" s="25"/>
      <c r="E49" s="25"/>
      <c r="F49" s="25"/>
      <c r="G49" s="25"/>
      <c r="H49" s="25"/>
      <c r="I49" s="25"/>
      <c r="J49" s="25"/>
      <c r="K49" s="25"/>
      <c r="L49" s="25"/>
      <c r="M49" s="68">
        <f t="shared" si="8"/>
        <v>25000</v>
      </c>
      <c r="N49" s="30"/>
      <c r="O49" s="30"/>
      <c r="P49" s="30"/>
    </row>
    <row r="50" spans="1:16" ht="64.5" customHeight="1">
      <c r="A50" s="46" t="s">
        <v>172</v>
      </c>
      <c r="B50" s="98" t="s">
        <v>171</v>
      </c>
      <c r="C50" s="67">
        <v>8000</v>
      </c>
      <c r="D50" s="25"/>
      <c r="E50" s="25"/>
      <c r="F50" s="25"/>
      <c r="G50" s="25"/>
      <c r="H50" s="25"/>
      <c r="I50" s="25"/>
      <c r="J50" s="25"/>
      <c r="K50" s="25"/>
      <c r="L50" s="25"/>
      <c r="M50" s="68">
        <f t="shared" si="8"/>
        <v>8000</v>
      </c>
      <c r="N50" s="30"/>
      <c r="O50" s="30"/>
      <c r="P50" s="30"/>
    </row>
    <row r="51" spans="1:16" ht="22.5" customHeight="1">
      <c r="A51" s="46"/>
      <c r="B51" s="98" t="s">
        <v>164</v>
      </c>
      <c r="C51" s="67">
        <f>C50</f>
        <v>8000</v>
      </c>
      <c r="D51" s="25"/>
      <c r="E51" s="25"/>
      <c r="F51" s="25"/>
      <c r="G51" s="25"/>
      <c r="H51" s="25"/>
      <c r="I51" s="25"/>
      <c r="J51" s="25"/>
      <c r="K51" s="25"/>
      <c r="L51" s="25"/>
      <c r="M51" s="68">
        <f t="shared" si="8"/>
        <v>8000</v>
      </c>
      <c r="N51" s="30"/>
      <c r="O51" s="30"/>
      <c r="P51" s="30"/>
    </row>
    <row r="52" spans="1:16" ht="118.5" customHeight="1">
      <c r="A52" s="46" t="s">
        <v>54</v>
      </c>
      <c r="B52" s="99" t="s">
        <v>155</v>
      </c>
      <c r="C52" s="25">
        <v>3066632</v>
      </c>
      <c r="D52" s="25"/>
      <c r="E52" s="25"/>
      <c r="F52" s="25">
        <f>G52+J52</f>
        <v>0</v>
      </c>
      <c r="G52" s="25"/>
      <c r="H52" s="25"/>
      <c r="I52" s="25"/>
      <c r="J52" s="25"/>
      <c r="K52" s="25"/>
      <c r="L52" s="25"/>
      <c r="M52" s="68">
        <f t="shared" si="8"/>
        <v>3066632</v>
      </c>
      <c r="N52" s="30"/>
      <c r="O52" s="30"/>
      <c r="P52" s="30"/>
    </row>
    <row r="53" spans="1:16" ht="20.25" customHeight="1">
      <c r="A53" s="46"/>
      <c r="B53" s="98" t="s">
        <v>164</v>
      </c>
      <c r="C53" s="25">
        <f>C52</f>
        <v>3066632</v>
      </c>
      <c r="D53" s="25"/>
      <c r="E53" s="25"/>
      <c r="F53" s="25"/>
      <c r="G53" s="25"/>
      <c r="H53" s="25"/>
      <c r="I53" s="25"/>
      <c r="J53" s="25"/>
      <c r="K53" s="25"/>
      <c r="L53" s="25"/>
      <c r="M53" s="68">
        <f t="shared" si="8"/>
        <v>3066632</v>
      </c>
      <c r="N53" s="30"/>
      <c r="O53" s="30"/>
      <c r="P53" s="30"/>
    </row>
    <row r="54" spans="1:16" ht="129.75" customHeight="1">
      <c r="A54" s="46" t="s">
        <v>55</v>
      </c>
      <c r="B54" s="99" t="s">
        <v>156</v>
      </c>
      <c r="C54" s="67">
        <v>22100</v>
      </c>
      <c r="D54" s="25"/>
      <c r="E54" s="25"/>
      <c r="F54" s="25">
        <f>G54+J54</f>
        <v>0</v>
      </c>
      <c r="G54" s="25"/>
      <c r="H54" s="25"/>
      <c r="I54" s="25"/>
      <c r="J54" s="25"/>
      <c r="K54" s="25"/>
      <c r="L54" s="25"/>
      <c r="M54" s="68">
        <f t="shared" si="8"/>
        <v>22100</v>
      </c>
      <c r="N54" s="30"/>
      <c r="O54" s="30"/>
      <c r="P54" s="30"/>
    </row>
    <row r="55" spans="1:16" ht="23.25" customHeight="1">
      <c r="A55" s="46"/>
      <c r="B55" s="98" t="s">
        <v>164</v>
      </c>
      <c r="C55" s="67">
        <f>C54</f>
        <v>22100</v>
      </c>
      <c r="D55" s="25"/>
      <c r="E55" s="25"/>
      <c r="F55" s="25"/>
      <c r="G55" s="25"/>
      <c r="H55" s="25"/>
      <c r="I55" s="25"/>
      <c r="J55" s="25"/>
      <c r="K55" s="25"/>
      <c r="L55" s="25"/>
      <c r="M55" s="68">
        <f t="shared" si="8"/>
        <v>22100</v>
      </c>
      <c r="N55" s="30"/>
      <c r="O55" s="30"/>
      <c r="P55" s="30"/>
    </row>
    <row r="56" spans="1:16" ht="29.25" customHeight="1" hidden="1">
      <c r="A56" s="46" t="s">
        <v>176</v>
      </c>
      <c r="B56" s="100" t="s">
        <v>175</v>
      </c>
      <c r="C56" s="67"/>
      <c r="D56" s="25"/>
      <c r="E56" s="25"/>
      <c r="F56" s="25"/>
      <c r="G56" s="25"/>
      <c r="H56" s="25"/>
      <c r="I56" s="25"/>
      <c r="J56" s="25"/>
      <c r="K56" s="25"/>
      <c r="L56" s="25"/>
      <c r="M56" s="68">
        <f t="shared" si="8"/>
        <v>0</v>
      </c>
      <c r="N56" s="30"/>
      <c r="O56" s="30"/>
      <c r="P56" s="30"/>
    </row>
    <row r="57" spans="1:16" ht="29.25" customHeight="1">
      <c r="A57" s="46" t="s">
        <v>176</v>
      </c>
      <c r="B57" s="100" t="s">
        <v>175</v>
      </c>
      <c r="C57" s="67">
        <v>90000</v>
      </c>
      <c r="D57" s="25"/>
      <c r="E57" s="25"/>
      <c r="F57" s="25"/>
      <c r="G57" s="25"/>
      <c r="H57" s="25"/>
      <c r="I57" s="25"/>
      <c r="J57" s="25"/>
      <c r="K57" s="25"/>
      <c r="L57" s="25"/>
      <c r="M57" s="68">
        <f t="shared" si="8"/>
        <v>90000</v>
      </c>
      <c r="N57" s="30"/>
      <c r="O57" s="30"/>
      <c r="P57" s="30"/>
    </row>
    <row r="58" spans="1:16" ht="18.75" customHeight="1">
      <c r="A58" s="79" t="s">
        <v>173</v>
      </c>
      <c r="B58" s="71" t="s">
        <v>174</v>
      </c>
      <c r="C58" s="67">
        <v>200000</v>
      </c>
      <c r="D58" s="25"/>
      <c r="E58" s="25"/>
      <c r="F58" s="25"/>
      <c r="G58" s="25"/>
      <c r="H58" s="25"/>
      <c r="I58" s="25"/>
      <c r="J58" s="25"/>
      <c r="K58" s="25"/>
      <c r="L58" s="25"/>
      <c r="M58" s="68">
        <f t="shared" si="8"/>
        <v>200000</v>
      </c>
      <c r="N58" s="30"/>
      <c r="O58" s="30"/>
      <c r="P58" s="30"/>
    </row>
    <row r="59" spans="1:16" ht="20.25" customHeight="1">
      <c r="A59" s="86"/>
      <c r="B59" s="31" t="s">
        <v>164</v>
      </c>
      <c r="C59" s="67">
        <f>C58</f>
        <v>200000</v>
      </c>
      <c r="D59" s="25"/>
      <c r="E59" s="25"/>
      <c r="F59" s="25"/>
      <c r="G59" s="25"/>
      <c r="H59" s="25"/>
      <c r="I59" s="25"/>
      <c r="J59" s="25"/>
      <c r="K59" s="25"/>
      <c r="L59" s="25"/>
      <c r="M59" s="68">
        <f t="shared" si="8"/>
        <v>200000</v>
      </c>
      <c r="N59" s="30"/>
      <c r="O59" s="30"/>
      <c r="P59" s="30"/>
    </row>
    <row r="60" spans="1:16" ht="15.75" customHeight="1">
      <c r="A60" s="46" t="s">
        <v>130</v>
      </c>
      <c r="B60" s="47" t="s">
        <v>131</v>
      </c>
      <c r="C60" s="25">
        <v>753814</v>
      </c>
      <c r="D60" s="25"/>
      <c r="E60" s="25"/>
      <c r="F60" s="25">
        <f>G60+J60</f>
        <v>0</v>
      </c>
      <c r="G60" s="25"/>
      <c r="H60" s="25"/>
      <c r="I60" s="25"/>
      <c r="J60" s="25"/>
      <c r="K60" s="25"/>
      <c r="L60" s="25"/>
      <c r="M60" s="68">
        <f t="shared" si="8"/>
        <v>753814</v>
      </c>
      <c r="N60" s="30"/>
      <c r="O60" s="30"/>
      <c r="P60" s="30"/>
    </row>
    <row r="61" spans="1:16" ht="15.75" customHeight="1">
      <c r="A61" s="46"/>
      <c r="B61" s="98" t="s">
        <v>164</v>
      </c>
      <c r="C61" s="25">
        <f>C60</f>
        <v>753814</v>
      </c>
      <c r="D61" s="25"/>
      <c r="E61" s="25"/>
      <c r="F61" s="25"/>
      <c r="G61" s="25"/>
      <c r="H61" s="25"/>
      <c r="I61" s="25"/>
      <c r="J61" s="25"/>
      <c r="K61" s="25"/>
      <c r="L61" s="25"/>
      <c r="M61" s="68">
        <f t="shared" si="8"/>
        <v>753814</v>
      </c>
      <c r="N61" s="30"/>
      <c r="O61" s="30"/>
      <c r="P61" s="30"/>
    </row>
    <row r="62" spans="1:16" ht="33.75" customHeight="1">
      <c r="A62" s="46" t="s">
        <v>132</v>
      </c>
      <c r="B62" s="31" t="s">
        <v>160</v>
      </c>
      <c r="C62" s="25">
        <v>40100</v>
      </c>
      <c r="D62" s="25"/>
      <c r="E62" s="25"/>
      <c r="F62" s="25">
        <f>G62+J62</f>
        <v>0</v>
      </c>
      <c r="G62" s="25"/>
      <c r="H62" s="25"/>
      <c r="I62" s="25"/>
      <c r="J62" s="25"/>
      <c r="K62" s="25"/>
      <c r="L62" s="25"/>
      <c r="M62" s="68">
        <f t="shared" si="8"/>
        <v>40100</v>
      </c>
      <c r="N62" s="30"/>
      <c r="O62" s="30"/>
      <c r="P62" s="30"/>
    </row>
    <row r="63" spans="1:16" ht="18" customHeight="1">
      <c r="A63" s="46"/>
      <c r="B63" s="98" t="s">
        <v>164</v>
      </c>
      <c r="C63" s="25">
        <f>C62</f>
        <v>40100</v>
      </c>
      <c r="D63" s="25"/>
      <c r="E63" s="25"/>
      <c r="F63" s="25"/>
      <c r="G63" s="25"/>
      <c r="H63" s="25"/>
      <c r="I63" s="25"/>
      <c r="J63" s="25"/>
      <c r="K63" s="25"/>
      <c r="L63" s="25"/>
      <c r="M63" s="68">
        <f t="shared" si="8"/>
        <v>40100</v>
      </c>
      <c r="N63" s="30"/>
      <c r="O63" s="30"/>
      <c r="P63" s="30"/>
    </row>
    <row r="64" spans="1:16" ht="15" customHeight="1">
      <c r="A64" s="77" t="s">
        <v>21</v>
      </c>
      <c r="B64" s="101" t="s">
        <v>22</v>
      </c>
      <c r="C64" s="25">
        <v>1000000</v>
      </c>
      <c r="D64" s="25"/>
      <c r="E64" s="25"/>
      <c r="F64" s="25">
        <f aca="true" t="shared" si="9" ref="F64:F88">G64+J64</f>
        <v>0</v>
      </c>
      <c r="G64" s="25"/>
      <c r="H64" s="25"/>
      <c r="I64" s="25"/>
      <c r="J64" s="25"/>
      <c r="K64" s="25"/>
      <c r="L64" s="25"/>
      <c r="M64" s="68">
        <f t="shared" si="8"/>
        <v>1000000</v>
      </c>
      <c r="N64" s="30"/>
      <c r="O64" s="30"/>
      <c r="P64" s="30"/>
    </row>
    <row r="65" spans="1:16" ht="15" customHeight="1">
      <c r="A65" s="77"/>
      <c r="B65" s="98" t="s">
        <v>164</v>
      </c>
      <c r="C65" s="25">
        <f>C64</f>
        <v>1000000</v>
      </c>
      <c r="D65" s="25"/>
      <c r="E65" s="25"/>
      <c r="F65" s="25"/>
      <c r="G65" s="25"/>
      <c r="H65" s="25"/>
      <c r="I65" s="25"/>
      <c r="J65" s="25"/>
      <c r="K65" s="25"/>
      <c r="L65" s="25"/>
      <c r="M65" s="68">
        <f t="shared" si="8"/>
        <v>1000000</v>
      </c>
      <c r="N65" s="30"/>
      <c r="O65" s="30"/>
      <c r="P65" s="30"/>
    </row>
    <row r="66" spans="1:16" ht="15.75" customHeight="1">
      <c r="A66" s="77" t="s">
        <v>23</v>
      </c>
      <c r="B66" s="101" t="s">
        <v>64</v>
      </c>
      <c r="C66" s="25">
        <v>12500000</v>
      </c>
      <c r="D66" s="25"/>
      <c r="E66" s="25"/>
      <c r="F66" s="25">
        <f t="shared" si="9"/>
        <v>0</v>
      </c>
      <c r="G66" s="25"/>
      <c r="H66" s="25"/>
      <c r="I66" s="25"/>
      <c r="J66" s="25"/>
      <c r="K66" s="25"/>
      <c r="L66" s="25"/>
      <c r="M66" s="68">
        <f t="shared" si="8"/>
        <v>12500000</v>
      </c>
      <c r="N66" s="30"/>
      <c r="O66" s="30"/>
      <c r="P66" s="30"/>
    </row>
    <row r="67" spans="1:16" ht="15.75" customHeight="1">
      <c r="A67" s="77"/>
      <c r="B67" s="98" t="s">
        <v>164</v>
      </c>
      <c r="C67" s="25">
        <f>C66</f>
        <v>12500000</v>
      </c>
      <c r="D67" s="25"/>
      <c r="E67" s="25"/>
      <c r="F67" s="25"/>
      <c r="G67" s="25"/>
      <c r="H67" s="25"/>
      <c r="I67" s="25"/>
      <c r="J67" s="25"/>
      <c r="K67" s="25"/>
      <c r="L67" s="25"/>
      <c r="M67" s="68">
        <f t="shared" si="8"/>
        <v>12500000</v>
      </c>
      <c r="N67" s="30"/>
      <c r="O67" s="30"/>
      <c r="P67" s="30"/>
    </row>
    <row r="68" spans="1:16" ht="15.75">
      <c r="A68" s="77" t="s">
        <v>24</v>
      </c>
      <c r="B68" s="101" t="s">
        <v>161</v>
      </c>
      <c r="C68" s="25">
        <v>30000000</v>
      </c>
      <c r="D68" s="25"/>
      <c r="E68" s="25"/>
      <c r="F68" s="25">
        <f t="shared" si="9"/>
        <v>0</v>
      </c>
      <c r="G68" s="25"/>
      <c r="H68" s="25"/>
      <c r="I68" s="25"/>
      <c r="J68" s="25"/>
      <c r="K68" s="25"/>
      <c r="L68" s="25"/>
      <c r="M68" s="68">
        <f t="shared" si="8"/>
        <v>30000000</v>
      </c>
      <c r="N68" s="30"/>
      <c r="O68" s="30"/>
      <c r="P68" s="30"/>
    </row>
    <row r="69" spans="1:16" ht="15.75">
      <c r="A69" s="77"/>
      <c r="B69" s="98" t="s">
        <v>164</v>
      </c>
      <c r="C69" s="25">
        <f>C68</f>
        <v>30000000</v>
      </c>
      <c r="D69" s="25"/>
      <c r="E69" s="25"/>
      <c r="F69" s="25"/>
      <c r="G69" s="25"/>
      <c r="H69" s="25"/>
      <c r="I69" s="25"/>
      <c r="J69" s="25"/>
      <c r="K69" s="25"/>
      <c r="L69" s="25"/>
      <c r="M69" s="68">
        <f t="shared" si="8"/>
        <v>30000000</v>
      </c>
      <c r="N69" s="30"/>
      <c r="O69" s="30"/>
      <c r="P69" s="30"/>
    </row>
    <row r="70" spans="1:16" ht="16.5" customHeight="1">
      <c r="A70" s="77" t="s">
        <v>25</v>
      </c>
      <c r="B70" s="101" t="s">
        <v>133</v>
      </c>
      <c r="C70" s="25">
        <v>3260000</v>
      </c>
      <c r="D70" s="25"/>
      <c r="E70" s="25"/>
      <c r="F70" s="25">
        <f t="shared" si="9"/>
        <v>0</v>
      </c>
      <c r="G70" s="25"/>
      <c r="H70" s="25"/>
      <c r="I70" s="25"/>
      <c r="J70" s="25"/>
      <c r="K70" s="25"/>
      <c r="L70" s="25"/>
      <c r="M70" s="68">
        <f t="shared" si="8"/>
        <v>3260000</v>
      </c>
      <c r="N70" s="30"/>
      <c r="O70" s="30"/>
      <c r="P70" s="30"/>
    </row>
    <row r="71" spans="1:16" ht="16.5" customHeight="1">
      <c r="A71" s="77"/>
      <c r="B71" s="98" t="s">
        <v>164</v>
      </c>
      <c r="C71" s="25">
        <f>C70</f>
        <v>3260000</v>
      </c>
      <c r="D71" s="25"/>
      <c r="E71" s="25"/>
      <c r="F71" s="25"/>
      <c r="G71" s="25"/>
      <c r="H71" s="25"/>
      <c r="I71" s="25"/>
      <c r="J71" s="25"/>
      <c r="K71" s="25"/>
      <c r="L71" s="25"/>
      <c r="M71" s="68">
        <f t="shared" si="8"/>
        <v>3260000</v>
      </c>
      <c r="N71" s="30"/>
      <c r="O71" s="30"/>
      <c r="P71" s="30"/>
    </row>
    <row r="72" spans="1:16" ht="17.25" customHeight="1">
      <c r="A72" s="77" t="s">
        <v>26</v>
      </c>
      <c r="B72" s="101" t="s">
        <v>62</v>
      </c>
      <c r="C72" s="25">
        <v>6560000</v>
      </c>
      <c r="D72" s="25"/>
      <c r="E72" s="25"/>
      <c r="F72" s="25">
        <f t="shared" si="9"/>
        <v>0</v>
      </c>
      <c r="G72" s="25"/>
      <c r="H72" s="25"/>
      <c r="I72" s="25"/>
      <c r="J72" s="25"/>
      <c r="K72" s="25"/>
      <c r="L72" s="25"/>
      <c r="M72" s="68">
        <f t="shared" si="8"/>
        <v>6560000</v>
      </c>
      <c r="N72" s="30"/>
      <c r="O72" s="30"/>
      <c r="P72" s="30"/>
    </row>
    <row r="73" spans="1:16" ht="17.25" customHeight="1">
      <c r="A73" s="77"/>
      <c r="B73" s="98" t="s">
        <v>164</v>
      </c>
      <c r="C73" s="25">
        <f>C72</f>
        <v>6560000</v>
      </c>
      <c r="D73" s="25"/>
      <c r="E73" s="25"/>
      <c r="F73" s="25"/>
      <c r="G73" s="25"/>
      <c r="H73" s="25"/>
      <c r="I73" s="25"/>
      <c r="J73" s="25"/>
      <c r="K73" s="25"/>
      <c r="L73" s="25"/>
      <c r="M73" s="68">
        <f t="shared" si="8"/>
        <v>6560000</v>
      </c>
      <c r="N73" s="30"/>
      <c r="O73" s="30"/>
      <c r="P73" s="30"/>
    </row>
    <row r="74" spans="1:16" ht="17.25" customHeight="1">
      <c r="A74" s="87" t="s">
        <v>60</v>
      </c>
      <c r="B74" s="101" t="s">
        <v>61</v>
      </c>
      <c r="C74" s="25">
        <v>1500000</v>
      </c>
      <c r="D74" s="25"/>
      <c r="E74" s="25"/>
      <c r="F74" s="25">
        <f t="shared" si="9"/>
        <v>0</v>
      </c>
      <c r="G74" s="25"/>
      <c r="H74" s="25"/>
      <c r="I74" s="25"/>
      <c r="J74" s="25"/>
      <c r="K74" s="25"/>
      <c r="L74" s="25"/>
      <c r="M74" s="68">
        <f t="shared" si="8"/>
        <v>1500000</v>
      </c>
      <c r="N74" s="30"/>
      <c r="O74" s="30"/>
      <c r="P74" s="30"/>
    </row>
    <row r="75" spans="1:16" ht="17.25" customHeight="1">
      <c r="A75" s="87"/>
      <c r="B75" s="98" t="s">
        <v>164</v>
      </c>
      <c r="C75" s="25">
        <f>C74</f>
        <v>1500000</v>
      </c>
      <c r="D75" s="25"/>
      <c r="E75" s="25"/>
      <c r="F75" s="25"/>
      <c r="G75" s="25"/>
      <c r="H75" s="25"/>
      <c r="I75" s="25"/>
      <c r="J75" s="25"/>
      <c r="K75" s="25"/>
      <c r="L75" s="25"/>
      <c r="M75" s="68">
        <f t="shared" si="8"/>
        <v>1500000</v>
      </c>
      <c r="N75" s="30"/>
      <c r="O75" s="30"/>
      <c r="P75" s="30"/>
    </row>
    <row r="76" spans="1:16" ht="17.25" customHeight="1">
      <c r="A76" s="87" t="s">
        <v>80</v>
      </c>
      <c r="B76" s="101" t="s">
        <v>81</v>
      </c>
      <c r="C76" s="25">
        <v>100000</v>
      </c>
      <c r="D76" s="25"/>
      <c r="E76" s="25"/>
      <c r="F76" s="25">
        <f t="shared" si="9"/>
        <v>0</v>
      </c>
      <c r="G76" s="25"/>
      <c r="H76" s="25"/>
      <c r="I76" s="25"/>
      <c r="J76" s="25"/>
      <c r="K76" s="25"/>
      <c r="L76" s="25"/>
      <c r="M76" s="68">
        <f t="shared" si="8"/>
        <v>100000</v>
      </c>
      <c r="N76" s="30"/>
      <c r="O76" s="30"/>
      <c r="P76" s="30"/>
    </row>
    <row r="77" spans="1:16" ht="17.25" customHeight="1">
      <c r="A77" s="87"/>
      <c r="B77" s="98" t="s">
        <v>164</v>
      </c>
      <c r="C77" s="25">
        <f>C76</f>
        <v>100000</v>
      </c>
      <c r="D77" s="25"/>
      <c r="E77" s="25"/>
      <c r="F77" s="25"/>
      <c r="G77" s="25"/>
      <c r="H77" s="25"/>
      <c r="I77" s="25"/>
      <c r="J77" s="25"/>
      <c r="K77" s="25"/>
      <c r="L77" s="25"/>
      <c r="M77" s="68">
        <f t="shared" si="8"/>
        <v>100000</v>
      </c>
      <c r="N77" s="30"/>
      <c r="O77" s="30"/>
      <c r="P77" s="30"/>
    </row>
    <row r="78" spans="1:16" ht="15" customHeight="1">
      <c r="A78" s="77" t="s">
        <v>27</v>
      </c>
      <c r="B78" s="101" t="s">
        <v>47</v>
      </c>
      <c r="C78" s="25">
        <v>7350000</v>
      </c>
      <c r="D78" s="25"/>
      <c r="E78" s="25"/>
      <c r="F78" s="25">
        <f t="shared" si="9"/>
        <v>0</v>
      </c>
      <c r="G78" s="25"/>
      <c r="H78" s="25"/>
      <c r="I78" s="25"/>
      <c r="J78" s="25"/>
      <c r="K78" s="25"/>
      <c r="L78" s="25"/>
      <c r="M78" s="68">
        <f t="shared" si="8"/>
        <v>7350000</v>
      </c>
      <c r="N78" s="30"/>
      <c r="O78" s="30"/>
      <c r="P78" s="30"/>
    </row>
    <row r="79" spans="1:16" ht="15" customHeight="1">
      <c r="A79" s="77"/>
      <c r="B79" s="98" t="s">
        <v>164</v>
      </c>
      <c r="C79" s="25">
        <f>C78</f>
        <v>7350000</v>
      </c>
      <c r="D79" s="25"/>
      <c r="E79" s="25"/>
      <c r="F79" s="25"/>
      <c r="G79" s="25"/>
      <c r="H79" s="25"/>
      <c r="I79" s="25"/>
      <c r="J79" s="25"/>
      <c r="K79" s="25"/>
      <c r="L79" s="25"/>
      <c r="M79" s="68">
        <f t="shared" si="8"/>
        <v>7350000</v>
      </c>
      <c r="N79" s="30"/>
      <c r="O79" s="30"/>
      <c r="P79" s="30"/>
    </row>
    <row r="80" spans="1:16" ht="28.5" customHeight="1">
      <c r="A80" s="77" t="s">
        <v>28</v>
      </c>
      <c r="B80" s="101" t="s">
        <v>135</v>
      </c>
      <c r="C80" s="25">
        <v>8688952</v>
      </c>
      <c r="D80" s="25"/>
      <c r="E80" s="25"/>
      <c r="F80" s="25">
        <f t="shared" si="9"/>
        <v>0</v>
      </c>
      <c r="G80" s="25"/>
      <c r="H80" s="25"/>
      <c r="I80" s="25"/>
      <c r="J80" s="25"/>
      <c r="K80" s="25"/>
      <c r="L80" s="25"/>
      <c r="M80" s="68">
        <f t="shared" si="8"/>
        <v>8688952</v>
      </c>
      <c r="N80" s="30"/>
      <c r="O80" s="30"/>
      <c r="P80" s="30"/>
    </row>
    <row r="81" spans="1:16" ht="19.5" customHeight="1">
      <c r="A81" s="77"/>
      <c r="B81" s="98" t="s">
        <v>164</v>
      </c>
      <c r="C81" s="25">
        <f>C80</f>
        <v>8688952</v>
      </c>
      <c r="D81" s="25"/>
      <c r="E81" s="25"/>
      <c r="F81" s="25"/>
      <c r="G81" s="25"/>
      <c r="H81" s="25"/>
      <c r="I81" s="25"/>
      <c r="J81" s="25"/>
      <c r="K81" s="25"/>
      <c r="L81" s="25"/>
      <c r="M81" s="68">
        <f t="shared" si="8"/>
        <v>8688952</v>
      </c>
      <c r="N81" s="30"/>
      <c r="O81" s="30"/>
      <c r="P81" s="30"/>
    </row>
    <row r="82" spans="1:16" ht="28.5" customHeight="1">
      <c r="A82" s="77" t="s">
        <v>78</v>
      </c>
      <c r="B82" s="101" t="s">
        <v>79</v>
      </c>
      <c r="C82" s="67">
        <v>395200</v>
      </c>
      <c r="D82" s="25"/>
      <c r="E82" s="25"/>
      <c r="F82" s="25">
        <f t="shared" si="9"/>
        <v>0</v>
      </c>
      <c r="G82" s="25"/>
      <c r="H82" s="25"/>
      <c r="I82" s="25"/>
      <c r="J82" s="25"/>
      <c r="K82" s="25"/>
      <c r="L82" s="25"/>
      <c r="M82" s="68">
        <f t="shared" si="8"/>
        <v>395200</v>
      </c>
      <c r="N82" s="30"/>
      <c r="O82" s="30"/>
      <c r="P82" s="30"/>
    </row>
    <row r="83" spans="1:16" ht="19.5" customHeight="1">
      <c r="A83" s="77"/>
      <c r="B83" s="98" t="s">
        <v>164</v>
      </c>
      <c r="C83" s="67">
        <f>C82</f>
        <v>395200</v>
      </c>
      <c r="D83" s="25"/>
      <c r="E83" s="25"/>
      <c r="F83" s="25"/>
      <c r="G83" s="25"/>
      <c r="H83" s="25"/>
      <c r="I83" s="25"/>
      <c r="J83" s="25"/>
      <c r="K83" s="25"/>
      <c r="L83" s="25"/>
      <c r="M83" s="68">
        <f t="shared" si="8"/>
        <v>395200</v>
      </c>
      <c r="N83" s="30"/>
      <c r="O83" s="30"/>
      <c r="P83" s="30"/>
    </row>
    <row r="84" spans="1:16" ht="27" customHeight="1">
      <c r="A84" s="77" t="s">
        <v>147</v>
      </c>
      <c r="B84" s="101" t="s">
        <v>148</v>
      </c>
      <c r="C84" s="25">
        <v>289300</v>
      </c>
      <c r="D84" s="25"/>
      <c r="E84" s="25"/>
      <c r="F84" s="25">
        <f t="shared" si="9"/>
        <v>0</v>
      </c>
      <c r="G84" s="25"/>
      <c r="H84" s="25"/>
      <c r="I84" s="25"/>
      <c r="J84" s="25"/>
      <c r="K84" s="25"/>
      <c r="L84" s="25"/>
      <c r="M84" s="68">
        <f t="shared" si="8"/>
        <v>289300</v>
      </c>
      <c r="N84" s="30"/>
      <c r="O84" s="30"/>
      <c r="P84" s="30"/>
    </row>
    <row r="85" spans="1:16" ht="31.5" customHeight="1">
      <c r="A85" s="77" t="s">
        <v>69</v>
      </c>
      <c r="B85" s="101" t="s">
        <v>70</v>
      </c>
      <c r="C85" s="25">
        <v>1242000</v>
      </c>
      <c r="D85" s="25"/>
      <c r="E85" s="25"/>
      <c r="F85" s="25">
        <f t="shared" si="9"/>
        <v>0</v>
      </c>
      <c r="G85" s="25"/>
      <c r="H85" s="25"/>
      <c r="I85" s="25"/>
      <c r="J85" s="25"/>
      <c r="K85" s="25"/>
      <c r="L85" s="25"/>
      <c r="M85" s="68">
        <f t="shared" si="8"/>
        <v>1242000</v>
      </c>
      <c r="N85" s="30"/>
      <c r="O85" s="30"/>
      <c r="P85" s="30"/>
    </row>
    <row r="86" spans="1:16" ht="17.25" customHeight="1">
      <c r="A86" s="77" t="s">
        <v>71</v>
      </c>
      <c r="B86" s="101" t="s">
        <v>129</v>
      </c>
      <c r="C86" s="25">
        <v>50565</v>
      </c>
      <c r="D86" s="25"/>
      <c r="E86" s="25"/>
      <c r="F86" s="25">
        <f t="shared" si="9"/>
        <v>0</v>
      </c>
      <c r="G86" s="25"/>
      <c r="H86" s="25"/>
      <c r="I86" s="25"/>
      <c r="J86" s="25"/>
      <c r="K86" s="25"/>
      <c r="L86" s="25"/>
      <c r="M86" s="68">
        <f t="shared" si="8"/>
        <v>50565</v>
      </c>
      <c r="N86" s="30"/>
      <c r="O86" s="30"/>
      <c r="P86" s="30"/>
    </row>
    <row r="87" spans="1:16" ht="15.75" customHeight="1">
      <c r="A87" s="77" t="s">
        <v>29</v>
      </c>
      <c r="B87" s="101" t="s">
        <v>57</v>
      </c>
      <c r="C87" s="67">
        <v>707616.22</v>
      </c>
      <c r="D87" s="112">
        <v>455337</v>
      </c>
      <c r="E87" s="112">
        <v>3904</v>
      </c>
      <c r="F87" s="67">
        <f t="shared" si="9"/>
        <v>0</v>
      </c>
      <c r="G87" s="67"/>
      <c r="H87" s="67"/>
      <c r="I87" s="67"/>
      <c r="J87" s="67">
        <v>0</v>
      </c>
      <c r="K87" s="67">
        <v>0</v>
      </c>
      <c r="L87" s="67"/>
      <c r="M87" s="68">
        <f t="shared" si="8"/>
        <v>707616.22</v>
      </c>
      <c r="N87" s="30"/>
      <c r="O87" s="30"/>
      <c r="P87" s="30"/>
    </row>
    <row r="88" spans="1:16" ht="57" customHeight="1">
      <c r="A88" s="77" t="s">
        <v>58</v>
      </c>
      <c r="B88" s="101" t="s">
        <v>59</v>
      </c>
      <c r="C88" s="25">
        <v>60000</v>
      </c>
      <c r="D88" s="112"/>
      <c r="E88" s="112"/>
      <c r="F88" s="25">
        <f t="shared" si="9"/>
        <v>0</v>
      </c>
      <c r="G88" s="25"/>
      <c r="H88" s="25"/>
      <c r="I88" s="25"/>
      <c r="J88" s="25"/>
      <c r="K88" s="25"/>
      <c r="L88" s="25"/>
      <c r="M88" s="68">
        <f t="shared" si="8"/>
        <v>60000</v>
      </c>
      <c r="N88" s="30"/>
      <c r="O88" s="30"/>
      <c r="P88" s="30"/>
    </row>
    <row r="89" spans="1:16" ht="35.25" customHeight="1">
      <c r="A89" s="77" t="s">
        <v>30</v>
      </c>
      <c r="B89" s="62" t="s">
        <v>162</v>
      </c>
      <c r="C89" s="67">
        <v>5264314.65</v>
      </c>
      <c r="D89" s="114">
        <v>3707000</v>
      </c>
      <c r="E89" s="114">
        <v>25100</v>
      </c>
      <c r="F89" s="25">
        <f aca="true" t="shared" si="10" ref="F89:F99">G89+J89</f>
        <v>700700</v>
      </c>
      <c r="G89" s="25">
        <v>640700</v>
      </c>
      <c r="H89" s="25">
        <v>10000</v>
      </c>
      <c r="I89" s="25">
        <v>142900</v>
      </c>
      <c r="J89" s="25">
        <v>60000</v>
      </c>
      <c r="K89" s="25"/>
      <c r="L89" s="25"/>
      <c r="M89" s="68">
        <f t="shared" si="8"/>
        <v>5965014.65</v>
      </c>
      <c r="N89" s="30"/>
      <c r="O89" s="30"/>
      <c r="P89" s="30"/>
    </row>
    <row r="90" spans="1:16" ht="60.75" customHeight="1">
      <c r="A90" s="88" t="s">
        <v>166</v>
      </c>
      <c r="B90" s="62" t="s">
        <v>149</v>
      </c>
      <c r="C90" s="92">
        <v>350500</v>
      </c>
      <c r="D90" s="25"/>
      <c r="E90" s="25"/>
      <c r="F90" s="25">
        <f t="shared" si="10"/>
        <v>0</v>
      </c>
      <c r="G90" s="25"/>
      <c r="H90" s="25"/>
      <c r="I90" s="25"/>
      <c r="J90" s="25"/>
      <c r="K90" s="25"/>
      <c r="L90" s="25"/>
      <c r="M90" s="68">
        <f t="shared" si="8"/>
        <v>350500</v>
      </c>
      <c r="N90" s="30"/>
      <c r="O90" s="30"/>
      <c r="P90" s="30"/>
    </row>
    <row r="91" spans="1:16" ht="2.25" customHeight="1">
      <c r="A91" s="77" t="s">
        <v>177</v>
      </c>
      <c r="B91" s="96" t="s">
        <v>178</v>
      </c>
      <c r="C91" s="25">
        <v>0</v>
      </c>
      <c r="D91" s="25"/>
      <c r="E91" s="25"/>
      <c r="F91" s="25">
        <f t="shared" si="10"/>
        <v>0</v>
      </c>
      <c r="G91" s="25"/>
      <c r="H91" s="25"/>
      <c r="I91" s="25"/>
      <c r="J91" s="25"/>
      <c r="K91" s="25"/>
      <c r="L91" s="25"/>
      <c r="M91" s="68">
        <f t="shared" si="8"/>
        <v>0</v>
      </c>
      <c r="N91" s="30"/>
      <c r="O91" s="30"/>
      <c r="P91" s="30"/>
    </row>
    <row r="92" spans="1:16" ht="60" customHeight="1">
      <c r="A92" s="77" t="s">
        <v>214</v>
      </c>
      <c r="B92" s="130" t="s">
        <v>215</v>
      </c>
      <c r="C92" s="25">
        <v>135000</v>
      </c>
      <c r="D92" s="25"/>
      <c r="E92" s="25"/>
      <c r="F92" s="25"/>
      <c r="G92" s="25"/>
      <c r="H92" s="25"/>
      <c r="I92" s="25"/>
      <c r="J92" s="25"/>
      <c r="K92" s="25"/>
      <c r="L92" s="25"/>
      <c r="M92" s="68">
        <f t="shared" si="8"/>
        <v>135000</v>
      </c>
      <c r="N92" s="30"/>
      <c r="O92" s="30"/>
      <c r="P92" s="30"/>
    </row>
    <row r="93" spans="1:16" ht="16.5" customHeight="1">
      <c r="A93" s="131" t="s">
        <v>216</v>
      </c>
      <c r="B93" s="72" t="s">
        <v>217</v>
      </c>
      <c r="C93" s="25">
        <v>17500</v>
      </c>
      <c r="D93" s="25"/>
      <c r="E93" s="25"/>
      <c r="F93" s="25"/>
      <c r="G93" s="25"/>
      <c r="H93" s="25"/>
      <c r="I93" s="25"/>
      <c r="J93" s="25"/>
      <c r="K93" s="25"/>
      <c r="L93" s="25"/>
      <c r="M93" s="68"/>
      <c r="N93" s="30"/>
      <c r="O93" s="30"/>
      <c r="P93" s="30"/>
    </row>
    <row r="94" spans="1:16" ht="29.25" customHeight="1">
      <c r="A94" s="77" t="s">
        <v>31</v>
      </c>
      <c r="B94" s="57" t="s">
        <v>32</v>
      </c>
      <c r="C94" s="25">
        <v>10011700</v>
      </c>
      <c r="D94" s="25"/>
      <c r="E94" s="25"/>
      <c r="F94" s="25">
        <f t="shared" si="10"/>
        <v>0</v>
      </c>
      <c r="G94" s="25"/>
      <c r="H94" s="25"/>
      <c r="I94" s="25"/>
      <c r="J94" s="25"/>
      <c r="K94" s="25"/>
      <c r="L94" s="25"/>
      <c r="M94" s="68">
        <f t="shared" si="8"/>
        <v>10011700</v>
      </c>
      <c r="N94" s="30"/>
      <c r="O94" s="30"/>
      <c r="P94" s="30"/>
    </row>
    <row r="95" spans="1:16" ht="19.5" customHeight="1">
      <c r="A95" s="77"/>
      <c r="B95" s="98" t="s">
        <v>164</v>
      </c>
      <c r="C95" s="25">
        <f>C94</f>
        <v>10011700</v>
      </c>
      <c r="D95" s="25"/>
      <c r="E95" s="25"/>
      <c r="F95" s="25">
        <f t="shared" si="10"/>
        <v>0</v>
      </c>
      <c r="G95" s="25"/>
      <c r="H95" s="25"/>
      <c r="I95" s="25"/>
      <c r="J95" s="25"/>
      <c r="K95" s="25"/>
      <c r="L95" s="25"/>
      <c r="M95" s="68">
        <f t="shared" si="8"/>
        <v>10011700</v>
      </c>
      <c r="N95" s="30"/>
      <c r="O95" s="30"/>
      <c r="P95" s="30"/>
    </row>
    <row r="96" spans="1:16" ht="29.25" customHeight="1">
      <c r="A96" s="77" t="s">
        <v>72</v>
      </c>
      <c r="B96" s="57" t="s">
        <v>73</v>
      </c>
      <c r="C96" s="25">
        <v>33020</v>
      </c>
      <c r="D96" s="25"/>
      <c r="E96" s="25"/>
      <c r="F96" s="25">
        <f t="shared" si="10"/>
        <v>0</v>
      </c>
      <c r="G96" s="25"/>
      <c r="H96" s="25"/>
      <c r="I96" s="25"/>
      <c r="J96" s="25"/>
      <c r="K96" s="25"/>
      <c r="L96" s="25"/>
      <c r="M96" s="68">
        <f t="shared" si="8"/>
        <v>33020</v>
      </c>
      <c r="N96" s="30"/>
      <c r="O96" s="30"/>
      <c r="P96" s="30"/>
    </row>
    <row r="97" spans="1:16" ht="16.5" customHeight="1">
      <c r="A97" s="77" t="s">
        <v>74</v>
      </c>
      <c r="B97" s="57" t="s">
        <v>75</v>
      </c>
      <c r="C97" s="25">
        <v>2772</v>
      </c>
      <c r="D97" s="25"/>
      <c r="E97" s="25"/>
      <c r="F97" s="25">
        <f t="shared" si="10"/>
        <v>0</v>
      </c>
      <c r="G97" s="25"/>
      <c r="H97" s="25"/>
      <c r="I97" s="25"/>
      <c r="J97" s="25"/>
      <c r="K97" s="25"/>
      <c r="L97" s="25"/>
      <c r="M97" s="68">
        <f t="shared" si="8"/>
        <v>2772</v>
      </c>
      <c r="N97" s="30"/>
      <c r="O97" s="30"/>
      <c r="P97" s="30"/>
    </row>
    <row r="98" spans="1:16" s="3" customFormat="1" ht="16.5" customHeight="1" hidden="1">
      <c r="A98" s="76" t="s">
        <v>205</v>
      </c>
      <c r="B98" s="109" t="s">
        <v>207</v>
      </c>
      <c r="C98" s="26">
        <f>C99</f>
        <v>0</v>
      </c>
      <c r="D98" s="26">
        <f aca="true" t="shared" si="11" ref="D98:L98">D99</f>
        <v>0</v>
      </c>
      <c r="E98" s="26">
        <f t="shared" si="11"/>
        <v>0</v>
      </c>
      <c r="F98" s="25">
        <f t="shared" si="10"/>
        <v>0</v>
      </c>
      <c r="G98" s="26">
        <f t="shared" si="11"/>
        <v>0</v>
      </c>
      <c r="H98" s="26">
        <f t="shared" si="11"/>
        <v>0</v>
      </c>
      <c r="I98" s="26">
        <f t="shared" si="11"/>
        <v>0</v>
      </c>
      <c r="J98" s="26">
        <f t="shared" si="11"/>
        <v>0</v>
      </c>
      <c r="K98" s="26">
        <f t="shared" si="11"/>
        <v>0</v>
      </c>
      <c r="L98" s="26">
        <f t="shared" si="11"/>
        <v>0</v>
      </c>
      <c r="M98" s="68">
        <f t="shared" si="8"/>
        <v>0</v>
      </c>
      <c r="N98" s="29"/>
      <c r="O98" s="29"/>
      <c r="P98" s="29"/>
    </row>
    <row r="99" spans="1:16" ht="105.75" customHeight="1" hidden="1">
      <c r="A99" s="104" t="s">
        <v>206</v>
      </c>
      <c r="B99" s="110" t="s">
        <v>208</v>
      </c>
      <c r="C99" s="25">
        <v>0</v>
      </c>
      <c r="D99" s="25"/>
      <c r="E99" s="25"/>
      <c r="F99" s="25">
        <f t="shared" si="10"/>
        <v>0</v>
      </c>
      <c r="G99" s="25"/>
      <c r="H99" s="25"/>
      <c r="I99" s="25"/>
      <c r="J99" s="25"/>
      <c r="K99" s="25"/>
      <c r="L99" s="25"/>
      <c r="M99" s="68">
        <f t="shared" si="8"/>
        <v>0</v>
      </c>
      <c r="N99" s="30"/>
      <c r="O99" s="30"/>
      <c r="P99" s="30"/>
    </row>
    <row r="100" spans="1:16" s="3" customFormat="1" ht="15.75">
      <c r="A100" s="76">
        <v>110000</v>
      </c>
      <c r="B100" s="111" t="s">
        <v>33</v>
      </c>
      <c r="C100" s="26">
        <f>SUM(C101:C104)</f>
        <v>5208959</v>
      </c>
      <c r="D100" s="26">
        <f aca="true" t="shared" si="12" ref="D100:M100">SUM(D101:D104)</f>
        <v>3340230</v>
      </c>
      <c r="E100" s="26">
        <f t="shared" si="12"/>
        <v>134160</v>
      </c>
      <c r="F100" s="26">
        <f t="shared" si="12"/>
        <v>161000</v>
      </c>
      <c r="G100" s="26">
        <f t="shared" si="12"/>
        <v>150000</v>
      </c>
      <c r="H100" s="26">
        <f t="shared" si="12"/>
        <v>110052</v>
      </c>
      <c r="I100" s="26">
        <f t="shared" si="12"/>
        <v>0</v>
      </c>
      <c r="J100" s="26">
        <f t="shared" si="12"/>
        <v>11000</v>
      </c>
      <c r="K100" s="26">
        <f t="shared" si="12"/>
        <v>2500</v>
      </c>
      <c r="L100" s="26">
        <f t="shared" si="12"/>
        <v>2500</v>
      </c>
      <c r="M100" s="26">
        <f t="shared" si="12"/>
        <v>5369959</v>
      </c>
      <c r="N100" s="29"/>
      <c r="O100" s="29"/>
      <c r="P100" s="29"/>
    </row>
    <row r="101" spans="1:16" s="3" customFormat="1" ht="15.75">
      <c r="A101" s="79" t="s">
        <v>111</v>
      </c>
      <c r="B101" s="71" t="s">
        <v>112</v>
      </c>
      <c r="C101" s="112">
        <v>1225745</v>
      </c>
      <c r="D101" s="112">
        <v>689595</v>
      </c>
      <c r="E101" s="112">
        <v>47530</v>
      </c>
      <c r="F101" s="42">
        <f>G101+J101</f>
        <v>1500</v>
      </c>
      <c r="G101" s="112">
        <v>0</v>
      </c>
      <c r="H101" s="112">
        <v>0</v>
      </c>
      <c r="I101" s="112">
        <v>0</v>
      </c>
      <c r="J101" s="112">
        <v>1500</v>
      </c>
      <c r="K101" s="112">
        <v>0</v>
      </c>
      <c r="L101" s="41"/>
      <c r="M101" s="45">
        <f>F101+C101</f>
        <v>1227245</v>
      </c>
      <c r="N101" s="29"/>
      <c r="O101" s="29"/>
      <c r="P101" s="29"/>
    </row>
    <row r="102" spans="1:16" s="3" customFormat="1" ht="15.75">
      <c r="A102" s="79" t="s">
        <v>113</v>
      </c>
      <c r="B102" s="71" t="s">
        <v>114</v>
      </c>
      <c r="C102" s="112">
        <v>790106</v>
      </c>
      <c r="D102" s="112">
        <v>503090</v>
      </c>
      <c r="E102" s="112">
        <v>7740</v>
      </c>
      <c r="F102" s="42">
        <f>G102+J102</f>
        <v>0</v>
      </c>
      <c r="G102" s="112">
        <v>0</v>
      </c>
      <c r="H102" s="112">
        <v>0</v>
      </c>
      <c r="I102" s="112">
        <v>0</v>
      </c>
      <c r="J102" s="112">
        <v>0</v>
      </c>
      <c r="K102" s="112">
        <v>0</v>
      </c>
      <c r="L102" s="41"/>
      <c r="M102" s="45">
        <f>F102+C102</f>
        <v>790106</v>
      </c>
      <c r="N102" s="29"/>
      <c r="O102" s="29"/>
      <c r="P102" s="29"/>
    </row>
    <row r="103" spans="1:16" s="3" customFormat="1" ht="15.75">
      <c r="A103" s="79" t="s">
        <v>115</v>
      </c>
      <c r="B103" s="71" t="s">
        <v>116</v>
      </c>
      <c r="C103" s="112">
        <v>2809121</v>
      </c>
      <c r="D103" s="112">
        <v>1950110</v>
      </c>
      <c r="E103" s="112">
        <v>71220</v>
      </c>
      <c r="F103" s="42">
        <f>G103+J103</f>
        <v>152500</v>
      </c>
      <c r="G103" s="112">
        <v>150000</v>
      </c>
      <c r="H103" s="112">
        <v>110052</v>
      </c>
      <c r="I103" s="112">
        <v>0</v>
      </c>
      <c r="J103" s="112">
        <v>2500</v>
      </c>
      <c r="K103" s="112">
        <v>2500</v>
      </c>
      <c r="L103" s="41">
        <v>2500</v>
      </c>
      <c r="M103" s="45">
        <f>F103+C103</f>
        <v>2961621</v>
      </c>
      <c r="N103" s="29"/>
      <c r="O103" s="29"/>
      <c r="P103" s="29"/>
    </row>
    <row r="104" spans="1:16" s="3" customFormat="1" ht="15.75">
      <c r="A104" s="79" t="s">
        <v>117</v>
      </c>
      <c r="B104" s="71" t="s">
        <v>118</v>
      </c>
      <c r="C104" s="112">
        <v>383987</v>
      </c>
      <c r="D104" s="112">
        <v>197435</v>
      </c>
      <c r="E104" s="112">
        <v>7670</v>
      </c>
      <c r="F104" s="42">
        <f>G104+J104</f>
        <v>7000</v>
      </c>
      <c r="G104" s="112">
        <v>0</v>
      </c>
      <c r="H104" s="112">
        <v>0</v>
      </c>
      <c r="I104" s="112">
        <v>0</v>
      </c>
      <c r="J104" s="112">
        <v>7000</v>
      </c>
      <c r="K104" s="112">
        <v>0</v>
      </c>
      <c r="L104" s="41"/>
      <c r="M104" s="45">
        <f>F104+C104</f>
        <v>390987</v>
      </c>
      <c r="N104" s="29"/>
      <c r="O104" s="29"/>
      <c r="P104" s="29"/>
    </row>
    <row r="105" spans="1:16" s="3" customFormat="1" ht="15.75">
      <c r="A105" s="76" t="s">
        <v>49</v>
      </c>
      <c r="B105" s="95" t="s">
        <v>50</v>
      </c>
      <c r="C105" s="26">
        <f>SUM(C106:C107)</f>
        <v>218540</v>
      </c>
      <c r="D105" s="26">
        <f aca="true" t="shared" si="13" ref="D105:L105">D106+D107</f>
        <v>0</v>
      </c>
      <c r="E105" s="26">
        <f t="shared" si="13"/>
        <v>0</v>
      </c>
      <c r="F105" s="26">
        <f t="shared" si="13"/>
        <v>0</v>
      </c>
      <c r="G105" s="26">
        <f t="shared" si="13"/>
        <v>0</v>
      </c>
      <c r="H105" s="26">
        <f t="shared" si="13"/>
        <v>0</v>
      </c>
      <c r="I105" s="26">
        <f t="shared" si="13"/>
        <v>0</v>
      </c>
      <c r="J105" s="26">
        <f t="shared" si="13"/>
        <v>0</v>
      </c>
      <c r="K105" s="26"/>
      <c r="L105" s="26">
        <f t="shared" si="13"/>
        <v>0</v>
      </c>
      <c r="M105" s="26">
        <f>C105+F105</f>
        <v>218540</v>
      </c>
      <c r="N105" s="29"/>
      <c r="O105" s="29"/>
      <c r="P105" s="29"/>
    </row>
    <row r="106" spans="1:16" s="3" customFormat="1" ht="18.75" customHeight="1">
      <c r="A106" s="76" t="s">
        <v>34</v>
      </c>
      <c r="B106" s="101" t="s">
        <v>48</v>
      </c>
      <c r="C106" s="112">
        <v>37300</v>
      </c>
      <c r="D106" s="26"/>
      <c r="E106" s="26"/>
      <c r="F106" s="25">
        <f>G106+J106</f>
        <v>0</v>
      </c>
      <c r="G106" s="26">
        <v>0</v>
      </c>
      <c r="H106" s="26"/>
      <c r="I106" s="26"/>
      <c r="J106" s="26"/>
      <c r="K106" s="26"/>
      <c r="L106" s="26"/>
      <c r="M106" s="26">
        <f>C106+F106</f>
        <v>37300</v>
      </c>
      <c r="N106" s="29"/>
      <c r="O106" s="29"/>
      <c r="P106" s="29"/>
    </row>
    <row r="107" spans="1:16" s="13" customFormat="1" ht="17.25" customHeight="1">
      <c r="A107" s="76" t="s">
        <v>35</v>
      </c>
      <c r="B107" s="101" t="s">
        <v>41</v>
      </c>
      <c r="C107" s="112">
        <v>181240</v>
      </c>
      <c r="D107" s="26"/>
      <c r="E107" s="26"/>
      <c r="F107" s="26">
        <f>G107+J107</f>
        <v>0</v>
      </c>
      <c r="G107" s="26"/>
      <c r="H107" s="26"/>
      <c r="I107" s="26"/>
      <c r="J107" s="26"/>
      <c r="K107" s="26"/>
      <c r="L107" s="26"/>
      <c r="M107" s="26">
        <f>C107+F107</f>
        <v>181240</v>
      </c>
      <c r="N107" s="27"/>
      <c r="O107" s="27"/>
      <c r="P107" s="27"/>
    </row>
    <row r="108" spans="1:16" s="13" customFormat="1" ht="16.5" customHeight="1">
      <c r="A108" s="76">
        <v>130000</v>
      </c>
      <c r="B108" s="95" t="s">
        <v>36</v>
      </c>
      <c r="C108" s="68">
        <f>SUM(C109:C111)</f>
        <v>1035266.4700000001</v>
      </c>
      <c r="D108" s="26">
        <f aca="true" t="shared" si="14" ref="D108:L108">SUM(D109:D111)</f>
        <v>632960</v>
      </c>
      <c r="E108" s="26">
        <f t="shared" si="14"/>
        <v>7000</v>
      </c>
      <c r="F108" s="26">
        <f t="shared" si="14"/>
        <v>0</v>
      </c>
      <c r="G108" s="26">
        <f t="shared" si="14"/>
        <v>0</v>
      </c>
      <c r="H108" s="26">
        <f t="shared" si="14"/>
        <v>0</v>
      </c>
      <c r="I108" s="26">
        <f t="shared" si="14"/>
        <v>0</v>
      </c>
      <c r="J108" s="26">
        <f t="shared" si="14"/>
        <v>0</v>
      </c>
      <c r="K108" s="26"/>
      <c r="L108" s="26">
        <f t="shared" si="14"/>
        <v>0</v>
      </c>
      <c r="M108" s="26">
        <f>SUM(M109:M111)</f>
        <v>1035266.4700000001</v>
      </c>
      <c r="N108" s="27"/>
      <c r="O108" s="27"/>
      <c r="P108" s="27"/>
    </row>
    <row r="109" spans="1:16" s="13" customFormat="1" ht="30.75" customHeight="1">
      <c r="A109" s="79" t="s">
        <v>119</v>
      </c>
      <c r="B109" s="102" t="s">
        <v>120</v>
      </c>
      <c r="C109" s="112">
        <v>641575.65</v>
      </c>
      <c r="D109" s="112">
        <v>436660</v>
      </c>
      <c r="E109" s="112">
        <v>3500</v>
      </c>
      <c r="F109" s="44">
        <f aca="true" t="shared" si="15" ref="F109:F115">G109+L109</f>
        <v>0</v>
      </c>
      <c r="G109" s="39"/>
      <c r="H109" s="40"/>
      <c r="I109" s="40"/>
      <c r="J109" s="40"/>
      <c r="K109" s="41"/>
      <c r="L109" s="41"/>
      <c r="M109" s="45">
        <f aca="true" t="shared" si="16" ref="M109:M121">C109+F109</f>
        <v>641575.65</v>
      </c>
      <c r="N109" s="27"/>
      <c r="O109" s="27"/>
      <c r="P109" s="27"/>
    </row>
    <row r="110" spans="1:16" s="13" customFormat="1" ht="16.5" customHeight="1">
      <c r="A110" s="79" t="s">
        <v>121</v>
      </c>
      <c r="B110" s="102" t="s">
        <v>122</v>
      </c>
      <c r="C110" s="112">
        <v>269461.92</v>
      </c>
      <c r="D110" s="112">
        <v>108100</v>
      </c>
      <c r="E110" s="112">
        <v>3500</v>
      </c>
      <c r="F110" s="44">
        <f t="shared" si="15"/>
        <v>0</v>
      </c>
      <c r="G110" s="39"/>
      <c r="H110" s="40"/>
      <c r="I110" s="40"/>
      <c r="J110" s="40"/>
      <c r="K110" s="41"/>
      <c r="L110" s="41"/>
      <c r="M110" s="45">
        <f t="shared" si="16"/>
        <v>269461.92</v>
      </c>
      <c r="N110" s="27"/>
      <c r="O110" s="27"/>
      <c r="P110" s="27"/>
    </row>
    <row r="111" spans="1:16" s="13" customFormat="1" ht="18" customHeight="1">
      <c r="A111" s="79" t="s">
        <v>123</v>
      </c>
      <c r="B111" s="102" t="s">
        <v>124</v>
      </c>
      <c r="C111" s="112">
        <v>124228.9</v>
      </c>
      <c r="D111" s="112">
        <v>88200</v>
      </c>
      <c r="E111" s="112">
        <v>0</v>
      </c>
      <c r="F111" s="44">
        <f t="shared" si="15"/>
        <v>0</v>
      </c>
      <c r="G111" s="39"/>
      <c r="H111" s="40"/>
      <c r="I111" s="40"/>
      <c r="J111" s="40"/>
      <c r="K111" s="41"/>
      <c r="L111" s="41"/>
      <c r="M111" s="45">
        <f t="shared" si="16"/>
        <v>124228.9</v>
      </c>
      <c r="N111" s="27"/>
      <c r="O111" s="27"/>
      <c r="P111" s="27"/>
    </row>
    <row r="112" spans="1:16" s="13" customFormat="1" ht="16.5" customHeight="1" hidden="1">
      <c r="A112" s="105" t="s">
        <v>191</v>
      </c>
      <c r="B112" s="38" t="s">
        <v>193</v>
      </c>
      <c r="C112" s="106">
        <f aca="true" t="shared" si="17" ref="C112:L112">C113</f>
        <v>0</v>
      </c>
      <c r="D112" s="107">
        <f t="shared" si="17"/>
        <v>0</v>
      </c>
      <c r="E112" s="107">
        <f t="shared" si="17"/>
        <v>0</v>
      </c>
      <c r="F112" s="44">
        <f t="shared" si="15"/>
        <v>0</v>
      </c>
      <c r="G112" s="107">
        <f t="shared" si="17"/>
        <v>0</v>
      </c>
      <c r="H112" s="107">
        <f t="shared" si="17"/>
        <v>0</v>
      </c>
      <c r="I112" s="107">
        <f t="shared" si="17"/>
        <v>0</v>
      </c>
      <c r="J112" s="107">
        <f t="shared" si="17"/>
        <v>0</v>
      </c>
      <c r="K112" s="108">
        <f t="shared" si="17"/>
        <v>0</v>
      </c>
      <c r="L112" s="108">
        <f t="shared" si="17"/>
        <v>0</v>
      </c>
      <c r="M112" s="45">
        <f t="shared" si="16"/>
        <v>0</v>
      </c>
      <c r="N112" s="27"/>
      <c r="O112" s="27"/>
      <c r="P112" s="27"/>
    </row>
    <row r="113" spans="1:16" s="13" customFormat="1" ht="16.5" customHeight="1" hidden="1">
      <c r="A113" s="89" t="s">
        <v>190</v>
      </c>
      <c r="B113" s="72" t="s">
        <v>192</v>
      </c>
      <c r="C113" s="39"/>
      <c r="D113" s="74"/>
      <c r="E113" s="74"/>
      <c r="F113" s="44">
        <f t="shared" si="15"/>
        <v>0</v>
      </c>
      <c r="G113" s="74"/>
      <c r="H113" s="74"/>
      <c r="I113" s="74"/>
      <c r="J113" s="74"/>
      <c r="K113" s="73"/>
      <c r="L113" s="40"/>
      <c r="M113" s="45">
        <f t="shared" si="16"/>
        <v>0</v>
      </c>
      <c r="N113" s="27"/>
      <c r="O113" s="27"/>
      <c r="P113" s="27"/>
    </row>
    <row r="114" spans="1:16" s="13" customFormat="1" ht="15.75" customHeight="1" hidden="1">
      <c r="A114" s="123" t="s">
        <v>191</v>
      </c>
      <c r="B114" s="124" t="s">
        <v>193</v>
      </c>
      <c r="C114" s="74">
        <f>C115</f>
        <v>0</v>
      </c>
      <c r="D114" s="74">
        <f aca="true" t="shared" si="18" ref="D114:L114">D115</f>
        <v>0</v>
      </c>
      <c r="E114" s="74">
        <f t="shared" si="18"/>
        <v>0</v>
      </c>
      <c r="F114" s="45">
        <f t="shared" si="15"/>
        <v>0</v>
      </c>
      <c r="G114" s="126">
        <f t="shared" si="18"/>
        <v>0</v>
      </c>
      <c r="H114" s="126">
        <f t="shared" si="18"/>
        <v>0</v>
      </c>
      <c r="I114" s="126">
        <f t="shared" si="18"/>
        <v>0</v>
      </c>
      <c r="J114" s="126">
        <f t="shared" si="18"/>
        <v>0</v>
      </c>
      <c r="K114" s="126">
        <f t="shared" si="18"/>
        <v>0</v>
      </c>
      <c r="L114" s="126">
        <f t="shared" si="18"/>
        <v>0</v>
      </c>
      <c r="M114" s="45">
        <f t="shared" si="16"/>
        <v>0</v>
      </c>
      <c r="N114" s="27"/>
      <c r="O114" s="27"/>
      <c r="P114" s="27"/>
    </row>
    <row r="115" spans="1:16" s="13" customFormat="1" ht="16.5" customHeight="1" hidden="1">
      <c r="A115" s="125" t="s">
        <v>190</v>
      </c>
      <c r="B115" s="122" t="s">
        <v>212</v>
      </c>
      <c r="C115" s="74">
        <v>0</v>
      </c>
      <c r="D115" s="74"/>
      <c r="E115" s="74"/>
      <c r="F115" s="44">
        <f t="shared" si="15"/>
        <v>0</v>
      </c>
      <c r="G115" s="74"/>
      <c r="H115" s="74"/>
      <c r="I115" s="74"/>
      <c r="J115" s="74">
        <v>0</v>
      </c>
      <c r="K115" s="73">
        <v>0</v>
      </c>
      <c r="L115" s="74">
        <v>0</v>
      </c>
      <c r="M115" s="45">
        <f t="shared" si="16"/>
        <v>0</v>
      </c>
      <c r="N115" s="27"/>
      <c r="O115" s="27"/>
      <c r="P115" s="27"/>
    </row>
    <row r="116" spans="1:16" s="13" customFormat="1" ht="1.5" customHeight="1">
      <c r="A116" s="127"/>
      <c r="B116" s="98" t="s">
        <v>213</v>
      </c>
      <c r="C116" s="74">
        <f>C115</f>
        <v>0</v>
      </c>
      <c r="D116" s="74">
        <f aca="true" t="shared" si="19" ref="D116:M116">D115</f>
        <v>0</v>
      </c>
      <c r="E116" s="74">
        <f t="shared" si="19"/>
        <v>0</v>
      </c>
      <c r="F116" s="74">
        <f t="shared" si="19"/>
        <v>0</v>
      </c>
      <c r="G116" s="74">
        <f t="shared" si="19"/>
        <v>0</v>
      </c>
      <c r="H116" s="74">
        <f t="shared" si="19"/>
        <v>0</v>
      </c>
      <c r="I116" s="74">
        <f t="shared" si="19"/>
        <v>0</v>
      </c>
      <c r="J116" s="74">
        <f t="shared" si="19"/>
        <v>0</v>
      </c>
      <c r="K116" s="74">
        <f t="shared" si="19"/>
        <v>0</v>
      </c>
      <c r="L116" s="74">
        <f t="shared" si="19"/>
        <v>0</v>
      </c>
      <c r="M116" s="74">
        <f t="shared" si="19"/>
        <v>0</v>
      </c>
      <c r="N116" s="27"/>
      <c r="O116" s="27"/>
      <c r="P116" s="27"/>
    </row>
    <row r="117" spans="1:16" s="3" customFormat="1" ht="31.5" customHeight="1">
      <c r="A117" s="76">
        <v>170000</v>
      </c>
      <c r="B117" s="95" t="s">
        <v>37</v>
      </c>
      <c r="C117" s="26">
        <f aca="true" t="shared" si="20" ref="C117:L117">C118+C120</f>
        <v>1547700</v>
      </c>
      <c r="D117" s="26">
        <f t="shared" si="20"/>
        <v>0</v>
      </c>
      <c r="E117" s="26">
        <f t="shared" si="20"/>
        <v>0</v>
      </c>
      <c r="F117" s="26">
        <f t="shared" si="20"/>
        <v>0</v>
      </c>
      <c r="G117" s="26">
        <f t="shared" si="20"/>
        <v>0</v>
      </c>
      <c r="H117" s="26">
        <f t="shared" si="20"/>
        <v>0</v>
      </c>
      <c r="I117" s="26">
        <f t="shared" si="20"/>
        <v>0</v>
      </c>
      <c r="J117" s="26">
        <f t="shared" si="20"/>
        <v>0</v>
      </c>
      <c r="K117" s="26"/>
      <c r="L117" s="26">
        <f t="shared" si="20"/>
        <v>0</v>
      </c>
      <c r="M117" s="26">
        <f t="shared" si="16"/>
        <v>1547700</v>
      </c>
      <c r="N117" s="29"/>
      <c r="O117" s="29"/>
      <c r="P117" s="29"/>
    </row>
    <row r="118" spans="1:16" s="3" customFormat="1" ht="29.25" customHeight="1">
      <c r="A118" s="77" t="s">
        <v>51</v>
      </c>
      <c r="B118" s="101" t="s">
        <v>52</v>
      </c>
      <c r="C118" s="25">
        <v>1481800</v>
      </c>
      <c r="D118" s="26"/>
      <c r="E118" s="26"/>
      <c r="F118" s="25"/>
      <c r="G118" s="26"/>
      <c r="H118" s="26"/>
      <c r="I118" s="26"/>
      <c r="J118" s="26"/>
      <c r="K118" s="26"/>
      <c r="L118" s="26"/>
      <c r="M118" s="26">
        <f t="shared" si="16"/>
        <v>1481800</v>
      </c>
      <c r="N118" s="29"/>
      <c r="O118" s="29"/>
      <c r="P118" s="29"/>
    </row>
    <row r="119" spans="1:16" s="3" customFormat="1" ht="15.75" customHeight="1">
      <c r="A119" s="77"/>
      <c r="B119" s="98" t="s">
        <v>164</v>
      </c>
      <c r="C119" s="25">
        <f>C118</f>
        <v>1481800</v>
      </c>
      <c r="D119" s="26"/>
      <c r="E119" s="26"/>
      <c r="F119" s="25"/>
      <c r="G119" s="26"/>
      <c r="H119" s="26"/>
      <c r="I119" s="26"/>
      <c r="J119" s="26"/>
      <c r="K119" s="26"/>
      <c r="L119" s="26"/>
      <c r="M119" s="26">
        <f t="shared" si="16"/>
        <v>1481800</v>
      </c>
      <c r="N119" s="29"/>
      <c r="O119" s="29"/>
      <c r="P119" s="29"/>
    </row>
    <row r="120" spans="1:16" s="3" customFormat="1" ht="18.75" customHeight="1">
      <c r="A120" s="77" t="s">
        <v>53</v>
      </c>
      <c r="B120" s="101" t="s">
        <v>56</v>
      </c>
      <c r="C120" s="25">
        <v>65900</v>
      </c>
      <c r="D120" s="26"/>
      <c r="E120" s="26"/>
      <c r="F120" s="25"/>
      <c r="G120" s="26"/>
      <c r="H120" s="26"/>
      <c r="I120" s="26"/>
      <c r="J120" s="26"/>
      <c r="K120" s="26"/>
      <c r="L120" s="26"/>
      <c r="M120" s="26">
        <f t="shared" si="16"/>
        <v>65900</v>
      </c>
      <c r="N120" s="29"/>
      <c r="O120" s="29"/>
      <c r="P120" s="29"/>
    </row>
    <row r="121" spans="1:16" s="3" customFormat="1" ht="17.25" customHeight="1">
      <c r="A121" s="77"/>
      <c r="B121" s="98" t="s">
        <v>164</v>
      </c>
      <c r="C121" s="25">
        <f>C120</f>
        <v>65900</v>
      </c>
      <c r="D121" s="26"/>
      <c r="E121" s="26"/>
      <c r="F121" s="25"/>
      <c r="G121" s="26"/>
      <c r="H121" s="26"/>
      <c r="I121" s="26"/>
      <c r="J121" s="26"/>
      <c r="K121" s="26"/>
      <c r="L121" s="26"/>
      <c r="M121" s="26">
        <f t="shared" si="16"/>
        <v>65900</v>
      </c>
      <c r="N121" s="29"/>
      <c r="O121" s="29"/>
      <c r="P121" s="29"/>
    </row>
    <row r="122" spans="1:16" s="3" customFormat="1" ht="17.25" customHeight="1" hidden="1">
      <c r="A122" s="78" t="s">
        <v>198</v>
      </c>
      <c r="B122" s="38" t="s">
        <v>200</v>
      </c>
      <c r="C122" s="26">
        <f>C123</f>
        <v>0</v>
      </c>
      <c r="D122" s="26">
        <f aca="true" t="shared" si="21" ref="D122:M122">D123</f>
        <v>0</v>
      </c>
      <c r="E122" s="26">
        <f t="shared" si="21"/>
        <v>0</v>
      </c>
      <c r="F122" s="26">
        <f t="shared" si="21"/>
        <v>0</v>
      </c>
      <c r="G122" s="26">
        <f t="shared" si="21"/>
        <v>0</v>
      </c>
      <c r="H122" s="26">
        <f t="shared" si="21"/>
        <v>0</v>
      </c>
      <c r="I122" s="26">
        <f t="shared" si="21"/>
        <v>0</v>
      </c>
      <c r="J122" s="26">
        <f t="shared" si="21"/>
        <v>0</v>
      </c>
      <c r="K122" s="26">
        <f t="shared" si="21"/>
        <v>0</v>
      </c>
      <c r="L122" s="26">
        <f t="shared" si="21"/>
        <v>0</v>
      </c>
      <c r="M122" s="26">
        <f t="shared" si="21"/>
        <v>0</v>
      </c>
      <c r="N122" s="29"/>
      <c r="O122" s="29"/>
      <c r="P122" s="29"/>
    </row>
    <row r="123" spans="1:16" s="3" customFormat="1" ht="18.75" customHeight="1" hidden="1">
      <c r="A123" s="88" t="s">
        <v>196</v>
      </c>
      <c r="B123" s="31" t="s">
        <v>197</v>
      </c>
      <c r="C123" s="25"/>
      <c r="D123" s="26"/>
      <c r="E123" s="26"/>
      <c r="F123" s="25">
        <f>G123+J123</f>
        <v>0</v>
      </c>
      <c r="G123" s="26"/>
      <c r="H123" s="26"/>
      <c r="I123" s="26"/>
      <c r="J123" s="25"/>
      <c r="K123" s="25"/>
      <c r="L123" s="25"/>
      <c r="M123" s="25">
        <f>C123+F123</f>
        <v>0</v>
      </c>
      <c r="N123" s="29"/>
      <c r="O123" s="29"/>
      <c r="P123" s="29"/>
    </row>
    <row r="124" spans="1:16" s="3" customFormat="1" ht="21" customHeight="1" hidden="1">
      <c r="A124" s="76" t="s">
        <v>181</v>
      </c>
      <c r="B124" s="103" t="s">
        <v>199</v>
      </c>
      <c r="C124" s="26">
        <f>C125</f>
        <v>0</v>
      </c>
      <c r="D124" s="26">
        <f aca="true" t="shared" si="22" ref="D124:M124">D125</f>
        <v>0</v>
      </c>
      <c r="E124" s="26">
        <f t="shared" si="22"/>
        <v>0</v>
      </c>
      <c r="F124" s="26">
        <f t="shared" si="22"/>
        <v>0</v>
      </c>
      <c r="G124" s="26">
        <f t="shared" si="22"/>
        <v>0</v>
      </c>
      <c r="H124" s="26">
        <f t="shared" si="22"/>
        <v>0</v>
      </c>
      <c r="I124" s="26">
        <f t="shared" si="22"/>
        <v>0</v>
      </c>
      <c r="J124" s="26">
        <f t="shared" si="22"/>
        <v>0</v>
      </c>
      <c r="K124" s="26">
        <f t="shared" si="22"/>
        <v>0</v>
      </c>
      <c r="L124" s="26">
        <f t="shared" si="22"/>
        <v>0</v>
      </c>
      <c r="M124" s="26">
        <f t="shared" si="22"/>
        <v>0</v>
      </c>
      <c r="N124" s="29"/>
      <c r="O124" s="29"/>
      <c r="P124" s="29"/>
    </row>
    <row r="125" spans="1:16" s="3" customFormat="1" ht="24" customHeight="1" hidden="1">
      <c r="A125" s="77" t="s">
        <v>179</v>
      </c>
      <c r="B125" s="72" t="s">
        <v>180</v>
      </c>
      <c r="C125" s="25"/>
      <c r="D125" s="26"/>
      <c r="E125" s="26"/>
      <c r="F125" s="25"/>
      <c r="G125" s="26"/>
      <c r="H125" s="26"/>
      <c r="I125" s="26"/>
      <c r="J125" s="26"/>
      <c r="K125" s="26"/>
      <c r="L125" s="26"/>
      <c r="M125" s="25">
        <f>C125+F125</f>
        <v>0</v>
      </c>
      <c r="N125" s="29"/>
      <c r="O125" s="29"/>
      <c r="P125" s="29"/>
    </row>
    <row r="126" spans="1:16" s="3" customFormat="1" ht="18" customHeight="1">
      <c r="A126" s="76" t="s">
        <v>125</v>
      </c>
      <c r="B126" s="95" t="s">
        <v>126</v>
      </c>
      <c r="C126" s="26">
        <f>C127</f>
        <v>0</v>
      </c>
      <c r="D126" s="26">
        <f aca="true" t="shared" si="23" ref="D126:M126">D127</f>
        <v>0</v>
      </c>
      <c r="E126" s="26">
        <f t="shared" si="23"/>
        <v>0</v>
      </c>
      <c r="F126" s="26">
        <f t="shared" si="23"/>
        <v>25000</v>
      </c>
      <c r="G126" s="26">
        <f t="shared" si="23"/>
        <v>25000</v>
      </c>
      <c r="H126" s="26">
        <f t="shared" si="23"/>
        <v>0</v>
      </c>
      <c r="I126" s="26">
        <f t="shared" si="23"/>
        <v>0</v>
      </c>
      <c r="J126" s="26">
        <f t="shared" si="23"/>
        <v>0</v>
      </c>
      <c r="K126" s="26">
        <f t="shared" si="23"/>
        <v>0</v>
      </c>
      <c r="L126" s="26">
        <f t="shared" si="23"/>
        <v>0</v>
      </c>
      <c r="M126" s="26">
        <f t="shared" si="23"/>
        <v>25000</v>
      </c>
      <c r="N126" s="29"/>
      <c r="O126" s="29"/>
      <c r="P126" s="29"/>
    </row>
    <row r="127" spans="1:16" s="3" customFormat="1" ht="46.5" customHeight="1">
      <c r="A127" s="77" t="s">
        <v>63</v>
      </c>
      <c r="B127" s="101" t="s">
        <v>163</v>
      </c>
      <c r="C127" s="25"/>
      <c r="D127" s="25"/>
      <c r="E127" s="25"/>
      <c r="F127" s="25">
        <f>G127+J127</f>
        <v>25000</v>
      </c>
      <c r="G127" s="25">
        <v>25000</v>
      </c>
      <c r="H127" s="25"/>
      <c r="I127" s="25"/>
      <c r="J127" s="25"/>
      <c r="K127" s="25"/>
      <c r="L127" s="25"/>
      <c r="M127" s="26">
        <f>C127+F127</f>
        <v>25000</v>
      </c>
      <c r="N127" s="29"/>
      <c r="O127" s="29"/>
      <c r="P127" s="29"/>
    </row>
    <row r="128" spans="1:16" s="3" customFormat="1" ht="19.5" customHeight="1">
      <c r="A128" s="77" t="s">
        <v>219</v>
      </c>
      <c r="B128" s="101" t="s">
        <v>220</v>
      </c>
      <c r="C128" s="25">
        <v>1428000</v>
      </c>
      <c r="D128" s="25"/>
      <c r="E128" s="25"/>
      <c r="F128" s="25"/>
      <c r="G128" s="25"/>
      <c r="H128" s="25"/>
      <c r="I128" s="25"/>
      <c r="J128" s="25"/>
      <c r="K128" s="25"/>
      <c r="L128" s="25"/>
      <c r="M128" s="26">
        <f>C128+F128</f>
        <v>1428000</v>
      </c>
      <c r="N128" s="29"/>
      <c r="O128" s="29"/>
      <c r="P128" s="29"/>
    </row>
    <row r="129" spans="1:16" s="3" customFormat="1" ht="22.5" customHeight="1" thickBot="1">
      <c r="A129" s="132" t="s">
        <v>185</v>
      </c>
      <c r="B129" s="133" t="s">
        <v>189</v>
      </c>
      <c r="C129" s="134">
        <v>110000</v>
      </c>
      <c r="D129" s="134"/>
      <c r="E129" s="134"/>
      <c r="F129" s="134">
        <f>G129+J129</f>
        <v>10000</v>
      </c>
      <c r="G129" s="134"/>
      <c r="H129" s="134"/>
      <c r="I129" s="134"/>
      <c r="J129" s="134">
        <v>10000</v>
      </c>
      <c r="K129" s="134">
        <v>10000</v>
      </c>
      <c r="L129" s="134"/>
      <c r="M129" s="135">
        <f>C129+F129</f>
        <v>120000</v>
      </c>
      <c r="N129" s="29"/>
      <c r="O129" s="29"/>
      <c r="P129" s="29"/>
    </row>
    <row r="130" spans="1:16" s="3" customFormat="1" ht="18" customHeight="1" thickBot="1">
      <c r="A130" s="143"/>
      <c r="B130" s="144" t="s">
        <v>127</v>
      </c>
      <c r="C130" s="140">
        <f>C11+C13+C15+C27+C33+C100+C105+C108+C117+C126+C112+C122+C124+C98+C114+C128+C129</f>
        <v>233140204.01</v>
      </c>
      <c r="D130" s="140">
        <f aca="true" t="shared" si="24" ref="D130:M130">D11+D13+D15+D27+D33+D100+D105+D108+D117+D126+D112+D122+D124+D98+D114+D128+D129</f>
        <v>69259087</v>
      </c>
      <c r="E130" s="140">
        <f t="shared" si="24"/>
        <v>12149000</v>
      </c>
      <c r="F130" s="140">
        <f t="shared" si="24"/>
        <v>3573831</v>
      </c>
      <c r="G130" s="140">
        <f t="shared" si="24"/>
        <v>2938520</v>
      </c>
      <c r="H130" s="140">
        <f t="shared" si="24"/>
        <v>621152</v>
      </c>
      <c r="I130" s="140">
        <f t="shared" si="24"/>
        <v>323900</v>
      </c>
      <c r="J130" s="140">
        <f t="shared" si="24"/>
        <v>635311</v>
      </c>
      <c r="K130" s="140">
        <f t="shared" si="24"/>
        <v>508111</v>
      </c>
      <c r="L130" s="140">
        <f t="shared" si="24"/>
        <v>97500</v>
      </c>
      <c r="M130" s="145">
        <f t="shared" si="24"/>
        <v>236561535.01</v>
      </c>
      <c r="N130" s="29"/>
      <c r="O130" s="29"/>
      <c r="P130" s="29"/>
    </row>
    <row r="131" spans="1:16" s="3" customFormat="1" ht="18" customHeight="1" thickBot="1">
      <c r="A131" s="143"/>
      <c r="B131" s="144" t="s">
        <v>128</v>
      </c>
      <c r="C131" s="140">
        <f>C132</f>
        <v>18362688</v>
      </c>
      <c r="D131" s="140">
        <f aca="true" t="shared" si="25" ref="D131:M131">D132</f>
        <v>0</v>
      </c>
      <c r="E131" s="140">
        <f t="shared" si="25"/>
        <v>0</v>
      </c>
      <c r="F131" s="139">
        <f t="shared" si="25"/>
        <v>3163227.0500000003</v>
      </c>
      <c r="G131" s="139">
        <f t="shared" si="25"/>
        <v>1058038.37</v>
      </c>
      <c r="H131" s="140">
        <f t="shared" si="25"/>
        <v>0</v>
      </c>
      <c r="I131" s="140">
        <f t="shared" si="25"/>
        <v>0</v>
      </c>
      <c r="J131" s="139">
        <f t="shared" si="25"/>
        <v>2105188.68</v>
      </c>
      <c r="K131" s="140">
        <f t="shared" si="25"/>
        <v>0</v>
      </c>
      <c r="L131" s="140">
        <f t="shared" si="25"/>
        <v>0</v>
      </c>
      <c r="M131" s="146">
        <f t="shared" si="25"/>
        <v>21525915.05</v>
      </c>
      <c r="N131" s="29"/>
      <c r="O131" s="29"/>
      <c r="P131" s="29"/>
    </row>
    <row r="132" spans="1:16" s="3" customFormat="1" ht="16.5" thickBot="1">
      <c r="A132" s="147">
        <v>250000</v>
      </c>
      <c r="B132" s="144" t="s">
        <v>38</v>
      </c>
      <c r="C132" s="140">
        <f>C133+C139+C141+C142</f>
        <v>18362688</v>
      </c>
      <c r="D132" s="140">
        <f aca="true" t="shared" si="26" ref="D132:M132">D133+D139+D141+D142</f>
        <v>0</v>
      </c>
      <c r="E132" s="140">
        <f t="shared" si="26"/>
        <v>0</v>
      </c>
      <c r="F132" s="140">
        <f t="shared" si="26"/>
        <v>3163227.0500000003</v>
      </c>
      <c r="G132" s="140">
        <f t="shared" si="26"/>
        <v>1058038.37</v>
      </c>
      <c r="H132" s="140">
        <f t="shared" si="26"/>
        <v>0</v>
      </c>
      <c r="I132" s="140">
        <f t="shared" si="26"/>
        <v>0</v>
      </c>
      <c r="J132" s="140">
        <f t="shared" si="26"/>
        <v>2105188.68</v>
      </c>
      <c r="K132" s="140">
        <f t="shared" si="26"/>
        <v>0</v>
      </c>
      <c r="L132" s="140">
        <f t="shared" si="26"/>
        <v>0</v>
      </c>
      <c r="M132" s="140">
        <f t="shared" si="26"/>
        <v>21525915.05</v>
      </c>
      <c r="N132" s="29"/>
      <c r="O132" s="29"/>
      <c r="P132" s="29"/>
    </row>
    <row r="133" spans="1:16" s="14" customFormat="1" ht="44.25" customHeight="1">
      <c r="A133" s="77" t="s">
        <v>39</v>
      </c>
      <c r="B133" s="94" t="s">
        <v>42</v>
      </c>
      <c r="C133" s="25">
        <v>18200588</v>
      </c>
      <c r="D133" s="25"/>
      <c r="E133" s="25"/>
      <c r="F133" s="25">
        <f aca="true" t="shared" si="27" ref="F133:F141">G133+J133</f>
        <v>0</v>
      </c>
      <c r="G133" s="25"/>
      <c r="H133" s="25"/>
      <c r="I133" s="25"/>
      <c r="J133" s="25"/>
      <c r="K133" s="25"/>
      <c r="L133" s="25"/>
      <c r="M133" s="26">
        <f aca="true" t="shared" si="28" ref="M133:M143">C133+F133</f>
        <v>18200588</v>
      </c>
      <c r="N133" s="28"/>
      <c r="O133" s="28"/>
      <c r="P133" s="28"/>
    </row>
    <row r="134" spans="1:16" s="14" customFormat="1" ht="0.75" customHeight="1" hidden="1">
      <c r="A134" s="77" t="s">
        <v>182</v>
      </c>
      <c r="B134" s="96" t="s">
        <v>186</v>
      </c>
      <c r="C134" s="25"/>
      <c r="D134" s="25"/>
      <c r="E134" s="25"/>
      <c r="F134" s="25">
        <f t="shared" si="27"/>
        <v>0</v>
      </c>
      <c r="G134" s="25"/>
      <c r="H134" s="25"/>
      <c r="I134" s="25"/>
      <c r="J134" s="25"/>
      <c r="K134" s="25"/>
      <c r="L134" s="25"/>
      <c r="M134" s="26">
        <f t="shared" si="28"/>
        <v>0</v>
      </c>
      <c r="N134" s="28"/>
      <c r="O134" s="28"/>
      <c r="P134" s="28"/>
    </row>
    <row r="135" spans="1:16" s="14" customFormat="1" ht="24" customHeight="1" hidden="1">
      <c r="A135" s="77" t="s">
        <v>203</v>
      </c>
      <c r="B135" s="31" t="s">
        <v>204</v>
      </c>
      <c r="C135" s="25"/>
      <c r="D135" s="25"/>
      <c r="E135" s="25"/>
      <c r="F135" s="25">
        <f t="shared" si="27"/>
        <v>0</v>
      </c>
      <c r="G135" s="25"/>
      <c r="H135" s="25"/>
      <c r="I135" s="25"/>
      <c r="J135" s="25"/>
      <c r="K135" s="25"/>
      <c r="L135" s="25"/>
      <c r="M135" s="26">
        <f t="shared" si="28"/>
        <v>0</v>
      </c>
      <c r="N135" s="28"/>
      <c r="O135" s="28"/>
      <c r="P135" s="28"/>
    </row>
    <row r="136" spans="1:16" s="14" customFormat="1" ht="0.75" customHeight="1" hidden="1">
      <c r="A136" s="77" t="s">
        <v>201</v>
      </c>
      <c r="B136" s="31" t="s">
        <v>202</v>
      </c>
      <c r="C136" s="25"/>
      <c r="D136" s="25"/>
      <c r="E136" s="25"/>
      <c r="F136" s="25">
        <f t="shared" si="27"/>
        <v>0</v>
      </c>
      <c r="G136" s="25"/>
      <c r="H136" s="25"/>
      <c r="I136" s="25"/>
      <c r="J136" s="25"/>
      <c r="K136" s="25"/>
      <c r="L136" s="25"/>
      <c r="M136" s="26">
        <f t="shared" si="28"/>
        <v>0</v>
      </c>
      <c r="N136" s="28"/>
      <c r="O136" s="28"/>
      <c r="P136" s="28"/>
    </row>
    <row r="137" spans="1:16" s="14" customFormat="1" ht="18.75" customHeight="1" hidden="1">
      <c r="A137" s="77" t="s">
        <v>194</v>
      </c>
      <c r="B137" s="72" t="s">
        <v>195</v>
      </c>
      <c r="C137" s="25"/>
      <c r="D137" s="25"/>
      <c r="E137" s="25"/>
      <c r="F137" s="25">
        <f t="shared" si="27"/>
        <v>0</v>
      </c>
      <c r="G137" s="25"/>
      <c r="H137" s="25"/>
      <c r="I137" s="25"/>
      <c r="J137" s="25"/>
      <c r="K137" s="25"/>
      <c r="L137" s="25"/>
      <c r="M137" s="26">
        <f t="shared" si="28"/>
        <v>0</v>
      </c>
      <c r="N137" s="28"/>
      <c r="O137" s="28"/>
      <c r="P137" s="28"/>
    </row>
    <row r="138" spans="1:16" s="14" customFormat="1" ht="0.75" customHeight="1">
      <c r="A138" s="77" t="s">
        <v>183</v>
      </c>
      <c r="B138" s="31" t="s">
        <v>187</v>
      </c>
      <c r="C138" s="25"/>
      <c r="D138" s="25"/>
      <c r="E138" s="25"/>
      <c r="F138" s="25">
        <f t="shared" si="27"/>
        <v>0</v>
      </c>
      <c r="G138" s="25"/>
      <c r="H138" s="25"/>
      <c r="I138" s="25"/>
      <c r="J138" s="25"/>
      <c r="K138" s="25"/>
      <c r="L138" s="25"/>
      <c r="M138" s="26">
        <f t="shared" si="28"/>
        <v>0</v>
      </c>
      <c r="N138" s="28"/>
      <c r="O138" s="28"/>
      <c r="P138" s="28"/>
    </row>
    <row r="139" spans="1:16" s="116" customFormat="1" ht="44.25" customHeight="1">
      <c r="A139" s="77" t="s">
        <v>151</v>
      </c>
      <c r="B139" s="31" t="s">
        <v>152</v>
      </c>
      <c r="C139" s="25"/>
      <c r="D139" s="25"/>
      <c r="E139" s="25"/>
      <c r="F139" s="67">
        <f t="shared" si="27"/>
        <v>3163227.0500000003</v>
      </c>
      <c r="G139" s="67">
        <v>1058038.37</v>
      </c>
      <c r="H139" s="25"/>
      <c r="I139" s="25"/>
      <c r="J139" s="67">
        <v>2105188.68</v>
      </c>
      <c r="K139" s="25"/>
      <c r="L139" s="25"/>
      <c r="M139" s="75">
        <f t="shared" si="28"/>
        <v>3163227.0500000003</v>
      </c>
      <c r="N139" s="115"/>
      <c r="O139" s="115"/>
      <c r="P139" s="115"/>
    </row>
    <row r="140" spans="1:16" s="116" customFormat="1" ht="19.5" customHeight="1">
      <c r="A140" s="128"/>
      <c r="B140" s="31" t="s">
        <v>164</v>
      </c>
      <c r="C140" s="25">
        <f>C139</f>
        <v>0</v>
      </c>
      <c r="D140" s="25">
        <f aca="true" t="shared" si="29" ref="D140:M140">D139</f>
        <v>0</v>
      </c>
      <c r="E140" s="25">
        <f t="shared" si="29"/>
        <v>0</v>
      </c>
      <c r="F140" s="67">
        <f t="shared" si="29"/>
        <v>3163227.0500000003</v>
      </c>
      <c r="G140" s="67">
        <f t="shared" si="29"/>
        <v>1058038.37</v>
      </c>
      <c r="H140" s="25">
        <f t="shared" si="29"/>
        <v>0</v>
      </c>
      <c r="I140" s="25">
        <f t="shared" si="29"/>
        <v>0</v>
      </c>
      <c r="J140" s="67">
        <f t="shared" si="29"/>
        <v>2105188.68</v>
      </c>
      <c r="K140" s="25">
        <f t="shared" si="29"/>
        <v>0</v>
      </c>
      <c r="L140" s="25">
        <f t="shared" si="29"/>
        <v>0</v>
      </c>
      <c r="M140" s="26">
        <f t="shared" si="29"/>
        <v>3163227.0500000003</v>
      </c>
      <c r="N140" s="115"/>
      <c r="O140" s="115"/>
      <c r="P140" s="115"/>
    </row>
    <row r="141" spans="1:16" s="116" customFormat="1" ht="18" customHeight="1">
      <c r="A141" s="77" t="s">
        <v>184</v>
      </c>
      <c r="B141" s="72" t="s">
        <v>188</v>
      </c>
      <c r="C141" s="25">
        <v>125000</v>
      </c>
      <c r="D141" s="25"/>
      <c r="E141" s="25"/>
      <c r="F141" s="25">
        <f t="shared" si="27"/>
        <v>0</v>
      </c>
      <c r="G141" s="25"/>
      <c r="H141" s="25"/>
      <c r="I141" s="25"/>
      <c r="J141" s="25"/>
      <c r="K141" s="25"/>
      <c r="L141" s="25"/>
      <c r="M141" s="33">
        <f t="shared" si="28"/>
        <v>125000</v>
      </c>
      <c r="N141" s="115"/>
      <c r="O141" s="115"/>
      <c r="P141" s="115"/>
    </row>
    <row r="142" spans="1:16" s="116" customFormat="1" ht="47.25" customHeight="1" thickBot="1">
      <c r="A142" s="104" t="s">
        <v>221</v>
      </c>
      <c r="B142" s="148" t="s">
        <v>222</v>
      </c>
      <c r="C142" s="63">
        <v>37100</v>
      </c>
      <c r="D142" s="63"/>
      <c r="E142" s="63"/>
      <c r="F142" s="63"/>
      <c r="G142" s="63"/>
      <c r="H142" s="63"/>
      <c r="I142" s="63"/>
      <c r="J142" s="63"/>
      <c r="K142" s="63"/>
      <c r="L142" s="63"/>
      <c r="M142" s="33">
        <f t="shared" si="28"/>
        <v>37100</v>
      </c>
      <c r="N142" s="115"/>
      <c r="O142" s="115"/>
      <c r="P142" s="115"/>
    </row>
    <row r="143" spans="1:16" s="118" customFormat="1" ht="16.5" thickBot="1">
      <c r="A143" s="137"/>
      <c r="B143" s="138" t="s">
        <v>40</v>
      </c>
      <c r="C143" s="139">
        <f>C130+C131</f>
        <v>251502892.01</v>
      </c>
      <c r="D143" s="139">
        <f aca="true" t="shared" si="30" ref="D143:L143">D130+D131</f>
        <v>69259087</v>
      </c>
      <c r="E143" s="140">
        <f t="shared" si="30"/>
        <v>12149000</v>
      </c>
      <c r="F143" s="139">
        <f t="shared" si="30"/>
        <v>6737058.050000001</v>
      </c>
      <c r="G143" s="139">
        <f t="shared" si="30"/>
        <v>3996558.37</v>
      </c>
      <c r="H143" s="140">
        <f t="shared" si="30"/>
        <v>621152</v>
      </c>
      <c r="I143" s="140">
        <f t="shared" si="30"/>
        <v>323900</v>
      </c>
      <c r="J143" s="139">
        <f t="shared" si="30"/>
        <v>2740499.68</v>
      </c>
      <c r="K143" s="139">
        <f t="shared" si="30"/>
        <v>508111</v>
      </c>
      <c r="L143" s="141">
        <f t="shared" si="30"/>
        <v>97500</v>
      </c>
      <c r="M143" s="142">
        <f t="shared" si="28"/>
        <v>258239950.06</v>
      </c>
      <c r="N143" s="117"/>
      <c r="O143" s="117"/>
      <c r="P143" s="117"/>
    </row>
    <row r="144" spans="1:16" s="3" customFormat="1" ht="15.75">
      <c r="A144" s="34"/>
      <c r="B144" s="35"/>
      <c r="C144" s="36"/>
      <c r="D144" s="36"/>
      <c r="E144" s="36"/>
      <c r="F144" s="113"/>
      <c r="G144" s="36"/>
      <c r="H144" s="36"/>
      <c r="I144" s="36"/>
      <c r="J144" s="113"/>
      <c r="K144" s="113"/>
      <c r="L144" s="113"/>
      <c r="M144" s="113"/>
      <c r="N144" s="29"/>
      <c r="O144" s="29"/>
      <c r="P144" s="29"/>
    </row>
    <row r="145" spans="1:16" s="3" customFormat="1" ht="15.75">
      <c r="A145" s="34"/>
      <c r="B145" s="35"/>
      <c r="C145" s="36"/>
      <c r="D145" s="36"/>
      <c r="E145" s="36"/>
      <c r="F145" s="36"/>
      <c r="G145" s="36"/>
      <c r="H145" s="36"/>
      <c r="I145" s="36"/>
      <c r="J145" s="36"/>
      <c r="K145" s="36"/>
      <c r="L145" s="36"/>
      <c r="M145" s="36"/>
      <c r="N145" s="29"/>
      <c r="O145" s="29"/>
      <c r="P145" s="29"/>
    </row>
    <row r="146" spans="1:16" s="3" customFormat="1" ht="18">
      <c r="A146" s="34"/>
      <c r="B146" s="37" t="s">
        <v>167</v>
      </c>
      <c r="C146" s="36"/>
      <c r="D146" s="36"/>
      <c r="E146" s="36"/>
      <c r="F146" s="175" t="s">
        <v>168</v>
      </c>
      <c r="G146" s="175"/>
      <c r="H146" s="36"/>
      <c r="I146" s="36"/>
      <c r="J146" s="36"/>
      <c r="K146" s="36"/>
      <c r="L146" s="36"/>
      <c r="M146" s="36"/>
      <c r="N146" s="29"/>
      <c r="O146" s="29"/>
      <c r="P146" s="29"/>
    </row>
    <row r="147" spans="1:13" s="3" customFormat="1" ht="15.75">
      <c r="A147" s="22"/>
      <c r="B147" s="23"/>
      <c r="C147" s="24"/>
      <c r="D147" s="24"/>
      <c r="E147" s="24"/>
      <c r="F147" s="24"/>
      <c r="G147" s="24"/>
      <c r="H147" s="24"/>
      <c r="I147" s="24"/>
      <c r="J147" s="24"/>
      <c r="K147" s="24"/>
      <c r="L147" s="24"/>
      <c r="M147" s="24"/>
    </row>
    <row r="148" spans="1:13" ht="18.75">
      <c r="A148" s="15"/>
      <c r="B148" s="5"/>
      <c r="C148" s="171"/>
      <c r="D148" s="171"/>
      <c r="E148" s="172"/>
      <c r="F148" s="5"/>
      <c r="I148" s="21"/>
      <c r="J148" s="5"/>
      <c r="K148" s="5"/>
      <c r="L148" s="5"/>
      <c r="M148" s="7"/>
    </row>
    <row r="149" spans="1:2" ht="15">
      <c r="A149" s="16"/>
      <c r="B149" s="19"/>
    </row>
    <row r="150" ht="12.75">
      <c r="A150" s="17"/>
    </row>
  </sheetData>
  <sheetProtection/>
  <mergeCells count="38">
    <mergeCell ref="J40:J41"/>
    <mergeCell ref="L40:L41"/>
    <mergeCell ref="M40:M41"/>
    <mergeCell ref="A40:A41"/>
    <mergeCell ref="A43:A44"/>
    <mergeCell ref="A5:A9"/>
    <mergeCell ref="D43:D44"/>
    <mergeCell ref="E43:E44"/>
    <mergeCell ref="C40:C41"/>
    <mergeCell ref="D40:D41"/>
    <mergeCell ref="E40:E41"/>
    <mergeCell ref="C5:E5"/>
    <mergeCell ref="C7:C9"/>
    <mergeCell ref="B3:E3"/>
    <mergeCell ref="C148:E148"/>
    <mergeCell ref="M5:M9"/>
    <mergeCell ref="F146:G146"/>
    <mergeCell ref="B5:B9"/>
    <mergeCell ref="C43:C44"/>
    <mergeCell ref="F40:F41"/>
    <mergeCell ref="G40:G41"/>
    <mergeCell ref="H40:H41"/>
    <mergeCell ref="I40:I41"/>
    <mergeCell ref="J43:J44"/>
    <mergeCell ref="L43:L44"/>
    <mergeCell ref="M43:M44"/>
    <mergeCell ref="F43:F44"/>
    <mergeCell ref="G43:G44"/>
    <mergeCell ref="H43:H44"/>
    <mergeCell ref="I43:I44"/>
    <mergeCell ref="A4:F4"/>
    <mergeCell ref="D7:E8"/>
    <mergeCell ref="F5:L5"/>
    <mergeCell ref="F7:F9"/>
    <mergeCell ref="G7:G9"/>
    <mergeCell ref="H7:I8"/>
    <mergeCell ref="J7:J9"/>
    <mergeCell ref="K7:L8"/>
  </mergeCells>
  <printOptions/>
  <pageMargins left="0.37" right="0.17" top="0.28" bottom="0.15748031496062992" header="0.15748031496062992" footer="0.16"/>
  <pageSetup horizontalDpi="600" verticalDpi="600" orientation="landscape" paperSize="9" scale="54" r:id="rId1"/>
  <rowBreaks count="1" manualBreakCount="1">
    <brk id="149" max="255" man="1"/>
  </rowBreaks>
</worksheet>
</file>

<file path=xl/worksheets/sheet2.xml><?xml version="1.0" encoding="utf-8"?>
<worksheet xmlns="http://schemas.openxmlformats.org/spreadsheetml/2006/main" xmlns:r="http://schemas.openxmlformats.org/officeDocument/2006/relationships">
  <dimension ref="A1:HP145"/>
  <sheetViews>
    <sheetView zoomScale="60" zoomScaleNormal="60" zoomScalePageLayoutView="0" workbookViewId="0" topLeftCell="A1">
      <selection activeCell="A1" sqref="A1:IV16384"/>
    </sheetView>
  </sheetViews>
  <sheetFormatPr defaultColWidth="9.140625" defaultRowHeight="12.75"/>
  <cols>
    <col min="1" max="1" width="10.7109375" style="1" customWidth="1"/>
    <col min="2" max="2" width="9.57421875" style="1" customWidth="1"/>
    <col min="3" max="3" width="74.140625" style="1" customWidth="1"/>
    <col min="4" max="4" width="16.28125" style="1" customWidth="1"/>
    <col min="5" max="6" width="15.140625" style="1" customWidth="1"/>
    <col min="7" max="7" width="15.421875" style="1" customWidth="1"/>
    <col min="8" max="8" width="14.7109375" style="1" customWidth="1"/>
    <col min="9" max="9" width="11.421875" style="1" customWidth="1"/>
    <col min="10" max="10" width="11.00390625" style="1" customWidth="1"/>
    <col min="11" max="11" width="14.57421875" style="1" customWidth="1"/>
    <col min="12" max="12" width="13.140625" style="1" customWidth="1"/>
    <col min="13" max="13" width="20.00390625" style="1" customWidth="1"/>
    <col min="14" max="14" width="16.28125" style="1" customWidth="1"/>
    <col min="15" max="16384" width="9.140625" style="1" customWidth="1"/>
  </cols>
  <sheetData>
    <row r="1" spans="2:14" ht="15">
      <c r="B1" s="5"/>
      <c r="C1" s="5"/>
      <c r="D1" s="5"/>
      <c r="E1" s="5"/>
      <c r="F1" s="5"/>
      <c r="G1" s="5"/>
      <c r="H1" s="5"/>
      <c r="I1" s="198" t="s">
        <v>223</v>
      </c>
      <c r="J1" s="198"/>
      <c r="K1" s="198"/>
      <c r="L1" s="198"/>
      <c r="M1" s="5"/>
      <c r="N1" s="5"/>
    </row>
    <row r="2" spans="2:14" ht="15">
      <c r="B2" s="5"/>
      <c r="C2" s="5"/>
      <c r="D2" s="5"/>
      <c r="E2" s="5"/>
      <c r="F2" s="5"/>
      <c r="G2" s="5"/>
      <c r="H2" s="5"/>
      <c r="I2" s="198" t="s">
        <v>44</v>
      </c>
      <c r="J2" s="198"/>
      <c r="K2" s="198"/>
      <c r="L2" s="198"/>
      <c r="M2" s="5"/>
      <c r="N2" s="5"/>
    </row>
    <row r="3" spans="2:14" ht="20.25">
      <c r="B3" s="5"/>
      <c r="C3" s="199" t="s">
        <v>224</v>
      </c>
      <c r="D3" s="172"/>
      <c r="E3" s="172"/>
      <c r="F3" s="172"/>
      <c r="G3" s="172"/>
      <c r="H3" s="5"/>
      <c r="I3" s="20" t="s">
        <v>225</v>
      </c>
      <c r="J3" s="198"/>
      <c r="K3" s="198"/>
      <c r="L3" s="198"/>
      <c r="M3" s="5"/>
      <c r="N3" s="5"/>
    </row>
    <row r="4" spans="2:14" ht="12" customHeight="1">
      <c r="B4" s="5"/>
      <c r="C4" s="200"/>
      <c r="D4" s="5"/>
      <c r="E4" s="5"/>
      <c r="F4" s="5"/>
      <c r="H4" s="5"/>
      <c r="I4" s="5"/>
      <c r="J4" s="5"/>
      <c r="K4" s="5"/>
      <c r="L4" s="5"/>
      <c r="M4" s="5"/>
      <c r="N4" s="5" t="s">
        <v>68</v>
      </c>
    </row>
    <row r="5" spans="1:14" ht="50.25" customHeight="1" thickBot="1">
      <c r="A5" s="201" t="s">
        <v>226</v>
      </c>
      <c r="B5" s="202" t="s">
        <v>227</v>
      </c>
      <c r="C5" s="203" t="s">
        <v>228</v>
      </c>
      <c r="D5" s="204" t="s">
        <v>3</v>
      </c>
      <c r="E5" s="205"/>
      <c r="F5" s="205"/>
      <c r="G5" s="206" t="s">
        <v>4</v>
      </c>
      <c r="H5" s="207"/>
      <c r="I5" s="207"/>
      <c r="J5" s="207"/>
      <c r="K5" s="207"/>
      <c r="L5" s="207"/>
      <c r="M5" s="207"/>
      <c r="N5" s="208" t="s">
        <v>1</v>
      </c>
    </row>
    <row r="6" spans="1:14" ht="30.75" customHeight="1" thickBot="1">
      <c r="A6" s="209"/>
      <c r="B6" s="210"/>
      <c r="C6" s="211"/>
      <c r="D6" s="212" t="s">
        <v>5</v>
      </c>
      <c r="E6" s="213" t="s">
        <v>229</v>
      </c>
      <c r="F6" s="214"/>
      <c r="G6" s="215" t="s">
        <v>5</v>
      </c>
      <c r="H6" s="216" t="s">
        <v>66</v>
      </c>
      <c r="I6" s="217" t="s">
        <v>229</v>
      </c>
      <c r="J6" s="218"/>
      <c r="K6" s="219" t="s">
        <v>67</v>
      </c>
      <c r="L6" s="220" t="s">
        <v>138</v>
      </c>
      <c r="M6" s="221"/>
      <c r="N6" s="222"/>
    </row>
    <row r="7" spans="1:14" ht="132.75" customHeight="1">
      <c r="A7" s="209"/>
      <c r="B7" s="223"/>
      <c r="C7" s="224"/>
      <c r="D7" s="225"/>
      <c r="E7" s="226" t="s">
        <v>141</v>
      </c>
      <c r="F7" s="227" t="s">
        <v>230</v>
      </c>
      <c r="G7" s="228"/>
      <c r="H7" s="229"/>
      <c r="I7" s="230" t="s">
        <v>141</v>
      </c>
      <c r="J7" s="231" t="s">
        <v>231</v>
      </c>
      <c r="K7" s="232"/>
      <c r="L7" s="233" t="s">
        <v>232</v>
      </c>
      <c r="M7" s="234" t="s">
        <v>233</v>
      </c>
      <c r="N7" s="208"/>
    </row>
    <row r="8" spans="1:14" ht="24.75" customHeight="1" thickBot="1">
      <c r="A8" s="235" t="s">
        <v>234</v>
      </c>
      <c r="B8" s="236"/>
      <c r="C8" s="237" t="s">
        <v>235</v>
      </c>
      <c r="D8" s="238"/>
      <c r="E8" s="226"/>
      <c r="F8" s="226"/>
      <c r="G8" s="236"/>
      <c r="H8" s="236"/>
      <c r="I8" s="231"/>
      <c r="J8" s="231"/>
      <c r="K8" s="236"/>
      <c r="L8" s="239"/>
      <c r="M8" s="240"/>
      <c r="N8" s="241"/>
    </row>
    <row r="9" spans="1:224" ht="16.5" thickBot="1">
      <c r="A9" s="242" t="s">
        <v>236</v>
      </c>
      <c r="B9" s="243"/>
      <c r="C9" s="237" t="s">
        <v>235</v>
      </c>
      <c r="D9" s="244">
        <f aca="true" t="shared" si="0" ref="D9:N9">D10+D11+D12</f>
        <v>1375594.38</v>
      </c>
      <c r="E9" s="245">
        <f t="shared" si="0"/>
        <v>791600</v>
      </c>
      <c r="F9" s="245">
        <f t="shared" si="0"/>
        <v>49600</v>
      </c>
      <c r="G9" s="245">
        <f t="shared" si="0"/>
        <v>25000</v>
      </c>
      <c r="H9" s="245">
        <f t="shared" si="0"/>
        <v>25000</v>
      </c>
      <c r="I9" s="245">
        <f t="shared" si="0"/>
        <v>0</v>
      </c>
      <c r="J9" s="245">
        <f t="shared" si="0"/>
        <v>0</v>
      </c>
      <c r="K9" s="245">
        <f t="shared" si="0"/>
        <v>0</v>
      </c>
      <c r="L9" s="245">
        <f t="shared" si="0"/>
        <v>0</v>
      </c>
      <c r="M9" s="245">
        <f t="shared" si="0"/>
        <v>0</v>
      </c>
      <c r="N9" s="244">
        <f t="shared" si="0"/>
        <v>1400594.38</v>
      </c>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c r="GV9" s="246"/>
      <c r="GW9" s="246"/>
      <c r="GX9" s="246"/>
      <c r="GY9" s="246"/>
      <c r="GZ9" s="246"/>
      <c r="HA9" s="246"/>
      <c r="HB9" s="246"/>
      <c r="HC9" s="246"/>
      <c r="HD9" s="247"/>
      <c r="HE9" s="247"/>
      <c r="HF9" s="247"/>
      <c r="HG9" s="247"/>
      <c r="HH9" s="247"/>
      <c r="HI9" s="247"/>
      <c r="HJ9" s="247"/>
      <c r="HK9" s="247"/>
      <c r="HL9" s="247"/>
      <c r="HM9" s="247"/>
      <c r="HN9" s="247"/>
      <c r="HO9" s="247"/>
      <c r="HP9" s="247"/>
    </row>
    <row r="10" spans="1:14" ht="60.75" customHeight="1">
      <c r="A10" s="242" t="s">
        <v>237</v>
      </c>
      <c r="B10" s="248" t="s">
        <v>8</v>
      </c>
      <c r="C10" s="249" t="s">
        <v>238</v>
      </c>
      <c r="D10" s="250">
        <v>1280594.38</v>
      </c>
      <c r="E10" s="251">
        <v>791600</v>
      </c>
      <c r="F10" s="251">
        <v>49600</v>
      </c>
      <c r="G10" s="251">
        <f>H10+K10</f>
        <v>0</v>
      </c>
      <c r="H10" s="251"/>
      <c r="I10" s="251"/>
      <c r="J10" s="251">
        <v>0</v>
      </c>
      <c r="K10" s="251">
        <v>0</v>
      </c>
      <c r="L10" s="251">
        <v>0</v>
      </c>
      <c r="M10" s="251">
        <v>0</v>
      </c>
      <c r="N10" s="252">
        <f>D10+G10</f>
        <v>1280594.38</v>
      </c>
    </row>
    <row r="11" spans="1:14" ht="43.5" customHeight="1">
      <c r="A11" s="242" t="s">
        <v>239</v>
      </c>
      <c r="B11" s="253" t="s">
        <v>63</v>
      </c>
      <c r="C11" s="254" t="s">
        <v>163</v>
      </c>
      <c r="D11" s="255">
        <f>'[1]Додаток №3 '!$C$10</f>
        <v>0</v>
      </c>
      <c r="E11" s="255">
        <f>'[1]Додаток №3 '!$C$10</f>
        <v>0</v>
      </c>
      <c r="F11" s="255">
        <f>'[1]Додаток №3 '!$C$10</f>
        <v>0</v>
      </c>
      <c r="G11" s="251">
        <f>H11+K11</f>
        <v>25000</v>
      </c>
      <c r="H11" s="255">
        <v>25000</v>
      </c>
      <c r="I11" s="255">
        <f>'[1]Додаток №3 '!$C$10</f>
        <v>0</v>
      </c>
      <c r="J11" s="255">
        <f>'[1]Додаток №3 '!$C$10</f>
        <v>0</v>
      </c>
      <c r="K11" s="255">
        <f>'[1]Додаток №3 '!$C$10</f>
        <v>0</v>
      </c>
      <c r="L11" s="255">
        <f>'[1]Додаток №3 '!$C$10</f>
        <v>0</v>
      </c>
      <c r="M11" s="255">
        <f>'[1]Додаток №3 '!$C$10</f>
        <v>0</v>
      </c>
      <c r="N11" s="256">
        <f>D11+G11</f>
        <v>25000</v>
      </c>
    </row>
    <row r="12" spans="1:14" ht="18" customHeight="1" thickBot="1">
      <c r="A12" s="242" t="s">
        <v>240</v>
      </c>
      <c r="B12" s="257" t="s">
        <v>185</v>
      </c>
      <c r="C12" s="258" t="s">
        <v>241</v>
      </c>
      <c r="D12" s="259">
        <v>95000</v>
      </c>
      <c r="E12" s="260"/>
      <c r="F12" s="261"/>
      <c r="G12" s="262">
        <f>H12+K12</f>
        <v>0</v>
      </c>
      <c r="H12" s="260"/>
      <c r="I12" s="263"/>
      <c r="J12" s="263"/>
      <c r="K12" s="263"/>
      <c r="L12" s="263"/>
      <c r="M12" s="263"/>
      <c r="N12" s="264">
        <f>D12+G12</f>
        <v>95000</v>
      </c>
    </row>
    <row r="13" spans="1:14" ht="19.5" customHeight="1" thickBot="1">
      <c r="A13" s="265">
        <v>1000000</v>
      </c>
      <c r="B13" s="266"/>
      <c r="C13" s="267" t="s">
        <v>242</v>
      </c>
      <c r="D13" s="268">
        <f aca="true" t="shared" si="1" ref="D13:N13">D14+D24+D25</f>
        <v>72699832</v>
      </c>
      <c r="E13" s="268">
        <f t="shared" si="1"/>
        <v>42494500</v>
      </c>
      <c r="F13" s="268">
        <f t="shared" si="1"/>
        <v>9673830</v>
      </c>
      <c r="G13" s="268">
        <f t="shared" si="1"/>
        <v>1178731</v>
      </c>
      <c r="H13" s="268">
        <f t="shared" si="1"/>
        <v>802520</v>
      </c>
      <c r="I13" s="268">
        <f t="shared" si="1"/>
        <v>0</v>
      </c>
      <c r="J13" s="268">
        <f t="shared" si="1"/>
        <v>0</v>
      </c>
      <c r="K13" s="268">
        <f t="shared" si="1"/>
        <v>376211</v>
      </c>
      <c r="L13" s="268">
        <f t="shared" si="1"/>
        <v>376211</v>
      </c>
      <c r="M13" s="268">
        <f t="shared" si="1"/>
        <v>95000</v>
      </c>
      <c r="N13" s="268">
        <f t="shared" si="1"/>
        <v>73878562.99999999</v>
      </c>
    </row>
    <row r="14" spans="1:14" ht="16.5" thickBot="1">
      <c r="A14" s="265">
        <v>1010000</v>
      </c>
      <c r="B14" s="248" t="s">
        <v>10</v>
      </c>
      <c r="C14" s="267" t="s">
        <v>242</v>
      </c>
      <c r="D14" s="269">
        <f>SUM(D15:D23)</f>
        <v>72639832</v>
      </c>
      <c r="E14" s="269">
        <f aca="true" t="shared" si="2" ref="E14:N14">SUM(E15:E23)</f>
        <v>42494500</v>
      </c>
      <c r="F14" s="269">
        <f t="shared" si="2"/>
        <v>9673830</v>
      </c>
      <c r="G14" s="270">
        <f t="shared" si="2"/>
        <v>1178731</v>
      </c>
      <c r="H14" s="270">
        <f t="shared" si="2"/>
        <v>802520</v>
      </c>
      <c r="I14" s="270">
        <f t="shared" si="2"/>
        <v>0</v>
      </c>
      <c r="J14" s="270">
        <f t="shared" si="2"/>
        <v>0</v>
      </c>
      <c r="K14" s="270">
        <f t="shared" si="2"/>
        <v>376211</v>
      </c>
      <c r="L14" s="270">
        <f t="shared" si="2"/>
        <v>376211</v>
      </c>
      <c r="M14" s="270">
        <f t="shared" si="2"/>
        <v>95000</v>
      </c>
      <c r="N14" s="270">
        <f t="shared" si="2"/>
        <v>73818562.99999999</v>
      </c>
    </row>
    <row r="15" spans="1:14" ht="60.75">
      <c r="A15" s="265">
        <v>1011020</v>
      </c>
      <c r="B15" s="253" t="s">
        <v>86</v>
      </c>
      <c r="C15" s="271" t="s">
        <v>243</v>
      </c>
      <c r="D15" s="255">
        <v>66947181.6</v>
      </c>
      <c r="E15" s="40">
        <v>38809300</v>
      </c>
      <c r="F15" s="40">
        <v>9502000</v>
      </c>
      <c r="G15" s="272">
        <f>H15+K15</f>
        <v>1177641</v>
      </c>
      <c r="H15" s="39">
        <v>801430</v>
      </c>
      <c r="I15" s="40"/>
      <c r="J15" s="40"/>
      <c r="K15" s="273">
        <v>376211</v>
      </c>
      <c r="L15" s="274">
        <v>376211</v>
      </c>
      <c r="M15" s="274">
        <v>95000</v>
      </c>
      <c r="N15" s="272">
        <f aca="true" t="shared" si="3" ref="N15:N25">G15+D15</f>
        <v>68124822.6</v>
      </c>
    </row>
    <row r="16" spans="1:14" ht="30.75" customHeight="1">
      <c r="A16" s="265">
        <v>1011100</v>
      </c>
      <c r="B16" s="253" t="s">
        <v>88</v>
      </c>
      <c r="C16" s="271" t="s">
        <v>244</v>
      </c>
      <c r="D16" s="275">
        <v>2909718.13</v>
      </c>
      <c r="E16" s="40">
        <v>1982500</v>
      </c>
      <c r="F16" s="40">
        <v>125530</v>
      </c>
      <c r="G16" s="42">
        <f>H16</f>
        <v>110</v>
      </c>
      <c r="H16" s="39">
        <v>110</v>
      </c>
      <c r="I16" s="40"/>
      <c r="J16" s="40"/>
      <c r="K16" s="40"/>
      <c r="L16" s="41"/>
      <c r="M16" s="41"/>
      <c r="N16" s="272">
        <f t="shared" si="3"/>
        <v>2909828.13</v>
      </c>
    </row>
    <row r="17" spans="1:14" ht="15.75">
      <c r="A17" s="265">
        <v>1011160</v>
      </c>
      <c r="B17" s="253" t="s">
        <v>90</v>
      </c>
      <c r="C17" s="271" t="s">
        <v>245</v>
      </c>
      <c r="D17" s="275">
        <v>20626.69</v>
      </c>
      <c r="E17" s="40">
        <f>'[1]Додаток №3 '!$D$16</f>
        <v>0</v>
      </c>
      <c r="F17" s="40"/>
      <c r="G17" s="42"/>
      <c r="H17" s="39"/>
      <c r="I17" s="40"/>
      <c r="J17" s="40"/>
      <c r="K17" s="40"/>
      <c r="L17" s="41"/>
      <c r="M17" s="41"/>
      <c r="N17" s="272">
        <f t="shared" si="3"/>
        <v>20626.69</v>
      </c>
    </row>
    <row r="18" spans="1:14" ht="33" customHeight="1">
      <c r="A18" s="265">
        <v>1011170</v>
      </c>
      <c r="B18" s="253" t="s">
        <v>92</v>
      </c>
      <c r="C18" s="271" t="s">
        <v>246</v>
      </c>
      <c r="D18" s="275">
        <v>1037665.28</v>
      </c>
      <c r="E18" s="40">
        <v>606800</v>
      </c>
      <c r="F18" s="40">
        <v>16500</v>
      </c>
      <c r="G18" s="42">
        <f>H18</f>
        <v>100</v>
      </c>
      <c r="H18" s="39">
        <v>100</v>
      </c>
      <c r="I18" s="40"/>
      <c r="J18" s="40"/>
      <c r="K18" s="40"/>
      <c r="L18" s="41"/>
      <c r="M18" s="41"/>
      <c r="N18" s="272">
        <f t="shared" si="3"/>
        <v>1037765.28</v>
      </c>
    </row>
    <row r="19" spans="1:14" ht="18" customHeight="1">
      <c r="A19" s="265">
        <v>1011190</v>
      </c>
      <c r="B19" s="253" t="s">
        <v>94</v>
      </c>
      <c r="C19" s="271" t="s">
        <v>247</v>
      </c>
      <c r="D19" s="275">
        <v>1093345.32</v>
      </c>
      <c r="E19" s="40">
        <v>727500</v>
      </c>
      <c r="F19" s="40">
        <v>20100</v>
      </c>
      <c r="G19" s="42">
        <f>H19+K19</f>
        <v>780</v>
      </c>
      <c r="H19" s="39">
        <v>780</v>
      </c>
      <c r="I19" s="40"/>
      <c r="J19" s="40"/>
      <c r="K19" s="40"/>
      <c r="L19" s="41"/>
      <c r="M19" s="41"/>
      <c r="N19" s="272">
        <f t="shared" si="3"/>
        <v>1094125.32</v>
      </c>
    </row>
    <row r="20" spans="1:14" ht="15.75">
      <c r="A20" s="265">
        <v>1011200</v>
      </c>
      <c r="B20" s="253" t="s">
        <v>96</v>
      </c>
      <c r="C20" s="271" t="s">
        <v>248</v>
      </c>
      <c r="D20" s="275">
        <v>333905.17</v>
      </c>
      <c r="E20" s="40">
        <v>201800</v>
      </c>
      <c r="F20" s="40">
        <v>8100</v>
      </c>
      <c r="G20" s="42">
        <f>H20+K20</f>
        <v>100</v>
      </c>
      <c r="H20" s="39">
        <v>100</v>
      </c>
      <c r="I20" s="40"/>
      <c r="J20" s="40"/>
      <c r="K20" s="40">
        <v>0</v>
      </c>
      <c r="L20" s="41"/>
      <c r="M20" s="41"/>
      <c r="N20" s="272">
        <f t="shared" si="3"/>
        <v>334005.17</v>
      </c>
    </row>
    <row r="21" spans="1:14" ht="15.75">
      <c r="A21" s="265">
        <v>1011210</v>
      </c>
      <c r="B21" s="253" t="s">
        <v>98</v>
      </c>
      <c r="C21" s="271" t="s">
        <v>249</v>
      </c>
      <c r="D21" s="275">
        <v>240775.81</v>
      </c>
      <c r="E21" s="40">
        <v>166600</v>
      </c>
      <c r="F21" s="40">
        <v>1600</v>
      </c>
      <c r="G21" s="42">
        <f>H21+K21</f>
        <v>0</v>
      </c>
      <c r="H21" s="39"/>
      <c r="I21" s="40"/>
      <c r="J21" s="40"/>
      <c r="K21" s="40"/>
      <c r="L21" s="41"/>
      <c r="M21" s="41"/>
      <c r="N21" s="272">
        <f t="shared" si="3"/>
        <v>240775.81</v>
      </c>
    </row>
    <row r="22" spans="1:14" ht="15.75">
      <c r="A22" s="265">
        <v>1011801</v>
      </c>
      <c r="B22" s="253" t="s">
        <v>100</v>
      </c>
      <c r="C22" s="271" t="s">
        <v>101</v>
      </c>
      <c r="D22" s="275">
        <v>11364</v>
      </c>
      <c r="E22" s="40"/>
      <c r="F22" s="40"/>
      <c r="G22" s="42">
        <f>H22+K22</f>
        <v>0</v>
      </c>
      <c r="H22" s="39"/>
      <c r="I22" s="40"/>
      <c r="J22" s="40"/>
      <c r="K22" s="40"/>
      <c r="L22" s="41"/>
      <c r="M22" s="41"/>
      <c r="N22" s="272">
        <f t="shared" si="3"/>
        <v>11364</v>
      </c>
    </row>
    <row r="23" spans="1:14" ht="29.25" customHeight="1">
      <c r="A23" s="265">
        <v>1011260</v>
      </c>
      <c r="B23" s="276" t="s">
        <v>102</v>
      </c>
      <c r="C23" s="271" t="s">
        <v>250</v>
      </c>
      <c r="D23" s="255">
        <v>45250</v>
      </c>
      <c r="E23" s="40"/>
      <c r="F23" s="40"/>
      <c r="G23" s="42">
        <f>K23+H23</f>
        <v>0</v>
      </c>
      <c r="H23" s="39"/>
      <c r="I23" s="40"/>
      <c r="J23" s="40"/>
      <c r="K23" s="40">
        <v>0</v>
      </c>
      <c r="L23" s="41"/>
      <c r="M23" s="41">
        <v>0</v>
      </c>
      <c r="N23" s="272">
        <f t="shared" si="3"/>
        <v>45250</v>
      </c>
    </row>
    <row r="24" spans="1:14" ht="54" customHeight="1">
      <c r="A24" s="265">
        <v>1013160</v>
      </c>
      <c r="B24" s="277" t="s">
        <v>58</v>
      </c>
      <c r="C24" s="278" t="s">
        <v>251</v>
      </c>
      <c r="D24" s="255">
        <v>60000</v>
      </c>
      <c r="E24" s="263"/>
      <c r="F24" s="263"/>
      <c r="G24" s="262">
        <f>K24+H24</f>
        <v>0</v>
      </c>
      <c r="H24" s="260"/>
      <c r="I24" s="263"/>
      <c r="J24" s="263"/>
      <c r="K24" s="263"/>
      <c r="L24" s="261"/>
      <c r="M24" s="261"/>
      <c r="N24" s="279">
        <f t="shared" si="3"/>
        <v>60000</v>
      </c>
    </row>
    <row r="25" spans="1:14" ht="11.25" customHeight="1" hidden="1">
      <c r="A25" s="280"/>
      <c r="B25" s="277" t="s">
        <v>190</v>
      </c>
      <c r="C25" s="281" t="s">
        <v>212</v>
      </c>
      <c r="D25" s="263">
        <v>0</v>
      </c>
      <c r="E25" s="263"/>
      <c r="F25" s="263"/>
      <c r="G25" s="262">
        <f>K25+H25</f>
        <v>0</v>
      </c>
      <c r="H25" s="263"/>
      <c r="I25" s="263"/>
      <c r="J25" s="263"/>
      <c r="K25" s="263"/>
      <c r="L25" s="263"/>
      <c r="M25" s="263"/>
      <c r="N25" s="262">
        <f t="shared" si="3"/>
        <v>0</v>
      </c>
    </row>
    <row r="26" spans="1:14" ht="15.75">
      <c r="A26" s="282" t="s">
        <v>252</v>
      </c>
      <c r="B26" s="283"/>
      <c r="C26" s="284" t="s">
        <v>253</v>
      </c>
      <c r="D26" s="285">
        <f>D28+D29+D35+D36+D37+D39</f>
        <v>44232740.511</v>
      </c>
      <c r="E26" s="286">
        <f>E28+E29+E35+E36+E37+E39</f>
        <v>18292797</v>
      </c>
      <c r="F26" s="286">
        <f>F28+F29+F35+F36+F37+F39</f>
        <v>2259310</v>
      </c>
      <c r="G26" s="286">
        <f>G28+G29+G35+G36+G37+G38+G39</f>
        <v>1498400</v>
      </c>
      <c r="H26" s="286">
        <f aca="true" t="shared" si="4" ref="H26:N26">H28+H29+H35+H36+H37+H38+H39</f>
        <v>1320300</v>
      </c>
      <c r="I26" s="286">
        <f t="shared" si="4"/>
        <v>501100</v>
      </c>
      <c r="J26" s="286">
        <f t="shared" si="4"/>
        <v>181000</v>
      </c>
      <c r="K26" s="286">
        <f t="shared" si="4"/>
        <v>178100</v>
      </c>
      <c r="L26" s="286">
        <f t="shared" si="4"/>
        <v>119400</v>
      </c>
      <c r="M26" s="286">
        <f t="shared" si="4"/>
        <v>0</v>
      </c>
      <c r="N26" s="285">
        <f t="shared" si="4"/>
        <v>45731140.511</v>
      </c>
    </row>
    <row r="27" spans="1:14" ht="15.75">
      <c r="A27" s="242" t="s">
        <v>254</v>
      </c>
      <c r="B27" s="287"/>
      <c r="C27" s="284" t="s">
        <v>253</v>
      </c>
      <c r="D27" s="288">
        <f>D26</f>
        <v>44232740.511</v>
      </c>
      <c r="E27" s="289">
        <f aca="true" t="shared" si="5" ref="E27:N27">E26</f>
        <v>18292797</v>
      </c>
      <c r="F27" s="289">
        <f t="shared" si="5"/>
        <v>2259310</v>
      </c>
      <c r="G27" s="289">
        <f t="shared" si="5"/>
        <v>1498400</v>
      </c>
      <c r="H27" s="289">
        <f t="shared" si="5"/>
        <v>1320300</v>
      </c>
      <c r="I27" s="289">
        <f t="shared" si="5"/>
        <v>501100</v>
      </c>
      <c r="J27" s="289">
        <f t="shared" si="5"/>
        <v>181000</v>
      </c>
      <c r="K27" s="289">
        <f t="shared" si="5"/>
        <v>178100</v>
      </c>
      <c r="L27" s="289">
        <f t="shared" si="5"/>
        <v>119400</v>
      </c>
      <c r="M27" s="289">
        <f t="shared" si="5"/>
        <v>0</v>
      </c>
      <c r="N27" s="288">
        <f t="shared" si="5"/>
        <v>45731140.511</v>
      </c>
    </row>
    <row r="28" spans="1:14" ht="15.75">
      <c r="A28" s="242" t="s">
        <v>255</v>
      </c>
      <c r="B28" s="248" t="s">
        <v>45</v>
      </c>
      <c r="C28" s="290" t="s">
        <v>46</v>
      </c>
      <c r="D28" s="291">
        <v>665560</v>
      </c>
      <c r="E28" s="292"/>
      <c r="F28" s="292"/>
      <c r="G28" s="269"/>
      <c r="H28" s="293"/>
      <c r="I28" s="292"/>
      <c r="J28" s="292"/>
      <c r="K28" s="292"/>
      <c r="L28" s="294"/>
      <c r="M28" s="294"/>
      <c r="N28" s="291">
        <f>D28+G28</f>
        <v>665560</v>
      </c>
    </row>
    <row r="29" spans="1:14" ht="15.75">
      <c r="A29" s="242" t="s">
        <v>256</v>
      </c>
      <c r="B29" s="295" t="s">
        <v>12</v>
      </c>
      <c r="C29" s="296" t="s">
        <v>106</v>
      </c>
      <c r="D29" s="297">
        <f>SUM(D30:D34)</f>
        <v>42849564.29</v>
      </c>
      <c r="E29" s="298">
        <f aca="true" t="shared" si="6" ref="E29:N29">SUM(E30:E34)</f>
        <v>17837460</v>
      </c>
      <c r="F29" s="298">
        <f t="shared" si="6"/>
        <v>2255406</v>
      </c>
      <c r="G29" s="298">
        <f t="shared" si="6"/>
        <v>1498400</v>
      </c>
      <c r="H29" s="298">
        <f t="shared" si="6"/>
        <v>1320300</v>
      </c>
      <c r="I29" s="298">
        <f t="shared" si="6"/>
        <v>501100</v>
      </c>
      <c r="J29" s="298">
        <f t="shared" si="6"/>
        <v>181000</v>
      </c>
      <c r="K29" s="298">
        <f t="shared" si="6"/>
        <v>178100</v>
      </c>
      <c r="L29" s="298">
        <f t="shared" si="6"/>
        <v>119400</v>
      </c>
      <c r="M29" s="298">
        <f t="shared" si="6"/>
        <v>0</v>
      </c>
      <c r="N29" s="297">
        <f t="shared" si="6"/>
        <v>44347964.29</v>
      </c>
    </row>
    <row r="30" spans="1:14" ht="15.75">
      <c r="A30" s="242" t="s">
        <v>257</v>
      </c>
      <c r="B30" s="253" t="s">
        <v>107</v>
      </c>
      <c r="C30" s="271" t="s">
        <v>258</v>
      </c>
      <c r="D30" s="275">
        <v>30324104.29</v>
      </c>
      <c r="E30" s="40">
        <v>17815940</v>
      </c>
      <c r="F30" s="40">
        <v>2234200</v>
      </c>
      <c r="G30" s="42">
        <f>H30+K30</f>
        <v>1341900</v>
      </c>
      <c r="H30" s="39">
        <v>1183300</v>
      </c>
      <c r="I30" s="40">
        <v>501100</v>
      </c>
      <c r="J30" s="40">
        <v>181000</v>
      </c>
      <c r="K30" s="40">
        <v>158600</v>
      </c>
      <c r="L30" s="41">
        <v>99900</v>
      </c>
      <c r="M30" s="41"/>
      <c r="N30" s="272">
        <f>D30+G30</f>
        <v>31666004.29</v>
      </c>
    </row>
    <row r="31" spans="1:14" ht="15.75">
      <c r="A31" s="242" t="s">
        <v>259</v>
      </c>
      <c r="B31" s="276" t="s">
        <v>145</v>
      </c>
      <c r="C31" s="271" t="s">
        <v>260</v>
      </c>
      <c r="D31" s="275">
        <v>51730</v>
      </c>
      <c r="E31" s="40">
        <v>18700</v>
      </c>
      <c r="F31" s="40">
        <v>18906</v>
      </c>
      <c r="G31" s="42">
        <f>H31+K31</f>
        <v>0</v>
      </c>
      <c r="H31" s="39"/>
      <c r="I31" s="40"/>
      <c r="J31" s="40"/>
      <c r="K31" s="40"/>
      <c r="L31" s="41"/>
      <c r="M31" s="41"/>
      <c r="N31" s="272">
        <f>D31+G31</f>
        <v>51730</v>
      </c>
    </row>
    <row r="32" spans="1:14" ht="15.75">
      <c r="A32" s="242" t="s">
        <v>261</v>
      </c>
      <c r="B32" s="253" t="s">
        <v>146</v>
      </c>
      <c r="C32" s="271" t="s">
        <v>157</v>
      </c>
      <c r="D32" s="275">
        <v>6130</v>
      </c>
      <c r="E32" s="40">
        <v>2820</v>
      </c>
      <c r="F32" s="40">
        <v>2300</v>
      </c>
      <c r="G32" s="42">
        <f>H32+K32</f>
        <v>0</v>
      </c>
      <c r="H32" s="39"/>
      <c r="I32" s="40"/>
      <c r="J32" s="40"/>
      <c r="K32" s="40"/>
      <c r="L32" s="41"/>
      <c r="M32" s="41"/>
      <c r="N32" s="272">
        <f>D32+G32</f>
        <v>6130</v>
      </c>
    </row>
    <row r="33" spans="1:14" ht="15.75">
      <c r="A33" s="242" t="s">
        <v>262</v>
      </c>
      <c r="B33" s="253" t="s">
        <v>210</v>
      </c>
      <c r="C33" s="198" t="s">
        <v>263</v>
      </c>
      <c r="D33" s="275">
        <v>12392800</v>
      </c>
      <c r="E33" s="40"/>
      <c r="F33" s="40"/>
      <c r="G33" s="42">
        <f>H33+K33</f>
        <v>156500</v>
      </c>
      <c r="H33" s="39">
        <v>137000</v>
      </c>
      <c r="I33" s="40"/>
      <c r="J33" s="40"/>
      <c r="K33" s="40">
        <v>19500</v>
      </c>
      <c r="L33" s="41">
        <v>19500</v>
      </c>
      <c r="M33" s="41"/>
      <c r="N33" s="272">
        <f>D33+G33</f>
        <v>12549300</v>
      </c>
    </row>
    <row r="34" spans="1:14" ht="15.75">
      <c r="A34" s="242" t="s">
        <v>264</v>
      </c>
      <c r="B34" s="253" t="s">
        <v>109</v>
      </c>
      <c r="C34" s="271" t="s">
        <v>265</v>
      </c>
      <c r="D34" s="272">
        <v>74800</v>
      </c>
      <c r="E34" s="40">
        <v>0</v>
      </c>
      <c r="F34" s="40">
        <v>0</v>
      </c>
      <c r="G34" s="42">
        <v>0</v>
      </c>
      <c r="H34" s="39">
        <v>0</v>
      </c>
      <c r="I34" s="40">
        <v>0</v>
      </c>
      <c r="J34" s="40">
        <v>0</v>
      </c>
      <c r="K34" s="40">
        <f>L34</f>
        <v>0</v>
      </c>
      <c r="L34" s="41"/>
      <c r="M34" s="41"/>
      <c r="N34" s="272">
        <f aca="true" t="shared" si="7" ref="N34:N39">G34+D34</f>
        <v>74800</v>
      </c>
    </row>
    <row r="35" spans="1:14" ht="18" customHeight="1">
      <c r="A35" s="242" t="s">
        <v>266</v>
      </c>
      <c r="B35" s="253" t="s">
        <v>29</v>
      </c>
      <c r="C35" s="271" t="s">
        <v>267</v>
      </c>
      <c r="D35" s="272">
        <v>707616.221</v>
      </c>
      <c r="E35" s="40">
        <v>455337</v>
      </c>
      <c r="F35" s="40">
        <v>3904</v>
      </c>
      <c r="G35" s="42">
        <f>H35+K35</f>
        <v>0</v>
      </c>
      <c r="H35" s="39"/>
      <c r="I35" s="40"/>
      <c r="J35" s="40"/>
      <c r="K35" s="40"/>
      <c r="L35" s="41"/>
      <c r="M35" s="41"/>
      <c r="N35" s="272">
        <f t="shared" si="7"/>
        <v>707616.221</v>
      </c>
    </row>
    <row r="36" spans="1:14" ht="3" customHeight="1" hidden="1">
      <c r="A36" s="280"/>
      <c r="B36" s="253" t="s">
        <v>179</v>
      </c>
      <c r="C36" s="72" t="s">
        <v>180</v>
      </c>
      <c r="D36" s="42"/>
      <c r="E36" s="299"/>
      <c r="F36" s="299"/>
      <c r="G36" s="42">
        <f>H36+K36</f>
        <v>0</v>
      </c>
      <c r="H36" s="299"/>
      <c r="I36" s="299"/>
      <c r="J36" s="299"/>
      <c r="K36" s="40">
        <f>L36</f>
        <v>0</v>
      </c>
      <c r="L36" s="299"/>
      <c r="M36" s="299"/>
      <c r="N36" s="272">
        <f t="shared" si="7"/>
        <v>0</v>
      </c>
    </row>
    <row r="37" spans="1:14" ht="21.75" customHeight="1">
      <c r="A37" s="242" t="s">
        <v>268</v>
      </c>
      <c r="B37" s="257" t="s">
        <v>185</v>
      </c>
      <c r="C37" s="300" t="s">
        <v>189</v>
      </c>
      <c r="D37" s="263">
        <v>10000</v>
      </c>
      <c r="E37" s="263"/>
      <c r="F37" s="263"/>
      <c r="G37" s="262">
        <f>H37+K37</f>
        <v>0</v>
      </c>
      <c r="H37" s="263"/>
      <c r="I37" s="263"/>
      <c r="J37" s="263"/>
      <c r="K37" s="263">
        <f>L37</f>
        <v>0</v>
      </c>
      <c r="L37" s="263"/>
      <c r="M37" s="263"/>
      <c r="N37" s="279">
        <f t="shared" si="7"/>
        <v>10000</v>
      </c>
    </row>
    <row r="38" spans="1:14" ht="2.25" customHeight="1">
      <c r="A38" s="242" t="s">
        <v>269</v>
      </c>
      <c r="B38" s="301" t="s">
        <v>190</v>
      </c>
      <c r="C38" s="72" t="s">
        <v>270</v>
      </c>
      <c r="D38" s="40">
        <v>0</v>
      </c>
      <c r="E38" s="40"/>
      <c r="F38" s="40"/>
      <c r="G38" s="40">
        <f>H38+K38</f>
        <v>0</v>
      </c>
      <c r="H38" s="40"/>
      <c r="I38" s="40"/>
      <c r="J38" s="40"/>
      <c r="K38" s="40">
        <v>0</v>
      </c>
      <c r="L38" s="40">
        <v>0</v>
      </c>
      <c r="M38" s="40">
        <v>0</v>
      </c>
      <c r="N38" s="40">
        <f t="shared" si="7"/>
        <v>0</v>
      </c>
    </row>
    <row r="39" spans="1:14" ht="1.5" customHeight="1" hidden="1">
      <c r="A39" s="280"/>
      <c r="B39" s="301" t="s">
        <v>183</v>
      </c>
      <c r="C39" s="31" t="s">
        <v>187</v>
      </c>
      <c r="D39" s="40"/>
      <c r="E39" s="40"/>
      <c r="F39" s="40"/>
      <c r="G39" s="40">
        <f>H39+K39</f>
        <v>0</v>
      </c>
      <c r="H39" s="40"/>
      <c r="I39" s="40"/>
      <c r="J39" s="40"/>
      <c r="K39" s="40">
        <f>L39</f>
        <v>0</v>
      </c>
      <c r="L39" s="40"/>
      <c r="M39" s="40"/>
      <c r="N39" s="40">
        <f t="shared" si="7"/>
        <v>0</v>
      </c>
    </row>
    <row r="40" spans="1:14" ht="31.5" customHeight="1" hidden="1">
      <c r="A40" s="302"/>
      <c r="B40" s="303" t="s">
        <v>150</v>
      </c>
      <c r="C40" s="98" t="s">
        <v>271</v>
      </c>
      <c r="D40" s="304">
        <f>D38</f>
        <v>0</v>
      </c>
      <c r="E40" s="304">
        <f aca="true" t="shared" si="8" ref="E40:N40">E38</f>
        <v>0</v>
      </c>
      <c r="F40" s="304">
        <f t="shared" si="8"/>
        <v>0</v>
      </c>
      <c r="G40" s="304">
        <f t="shared" si="8"/>
        <v>0</v>
      </c>
      <c r="H40" s="304">
        <f t="shared" si="8"/>
        <v>0</v>
      </c>
      <c r="I40" s="304">
        <f t="shared" si="8"/>
        <v>0</v>
      </c>
      <c r="J40" s="304">
        <f t="shared" si="8"/>
        <v>0</v>
      </c>
      <c r="K40" s="304">
        <f t="shared" si="8"/>
        <v>0</v>
      </c>
      <c r="L40" s="304">
        <f t="shared" si="8"/>
        <v>0</v>
      </c>
      <c r="M40" s="304">
        <f t="shared" si="8"/>
        <v>0</v>
      </c>
      <c r="N40" s="304">
        <f t="shared" si="8"/>
        <v>0</v>
      </c>
    </row>
    <row r="41" spans="1:14" ht="31.5" customHeight="1" thickBot="1">
      <c r="A41" s="305">
        <v>1500000</v>
      </c>
      <c r="B41" s="306"/>
      <c r="C41" s="307" t="s">
        <v>272</v>
      </c>
      <c r="D41" s="308">
        <f>D43+D45+D47+D49+D51+D54+D57+D59+D61+D63+D65+D67+D68+D70+D72+D74+D76+D78+D80+D82+D84+D86+D88+D90+D92+D94+D95+D96+D97+D98+D102+D104+D105+D106+D100+D101+D99+D111</f>
        <v>106941271.65</v>
      </c>
      <c r="E41" s="309">
        <f aca="true" t="shared" si="9" ref="E41:N41">E43+E45+E47+E49+E51+E54+E57+E59+E61+E63+E65+E67+E68+E70+E72+E74+E76+E78+E80+E82+E84+E86+E88+E90+E92+E94+E95+E96+E97+E98+E102+E104+E105+E106+E100+E101+E99+E111</f>
        <v>3707000</v>
      </c>
      <c r="F41" s="309">
        <f t="shared" si="9"/>
        <v>25100</v>
      </c>
      <c r="G41" s="309">
        <f>G43+G45+G47+G49+G51+G54+G57+G59+G61+G63+G65+G67+G68+G70+G72+G74+G76+G78+G80+G82+G84+G86+G88+G90+G92+G94+G95+G96+G97+G98+G102+G104+G105+G106+G100+G101+G99+G111</f>
        <v>710700</v>
      </c>
      <c r="H41" s="309">
        <f t="shared" si="9"/>
        <v>640700</v>
      </c>
      <c r="I41" s="309">
        <f t="shared" si="9"/>
        <v>10000</v>
      </c>
      <c r="J41" s="309">
        <f t="shared" si="9"/>
        <v>142900</v>
      </c>
      <c r="K41" s="309">
        <f t="shared" si="9"/>
        <v>70000</v>
      </c>
      <c r="L41" s="309">
        <f t="shared" si="9"/>
        <v>10000</v>
      </c>
      <c r="M41" s="309">
        <f t="shared" si="9"/>
        <v>0</v>
      </c>
      <c r="N41" s="308">
        <f t="shared" si="9"/>
        <v>107651971.65</v>
      </c>
    </row>
    <row r="42" spans="1:14" ht="36.75" customHeight="1" thickBot="1">
      <c r="A42" s="310">
        <v>1510000</v>
      </c>
      <c r="B42" s="311"/>
      <c r="C42" s="307" t="s">
        <v>272</v>
      </c>
      <c r="D42" s="312">
        <f>D41</f>
        <v>106941271.65</v>
      </c>
      <c r="E42" s="313">
        <f aca="true" t="shared" si="10" ref="E42:N42">E41</f>
        <v>3707000</v>
      </c>
      <c r="F42" s="313">
        <f t="shared" si="10"/>
        <v>25100</v>
      </c>
      <c r="G42" s="313">
        <f t="shared" si="10"/>
        <v>710700</v>
      </c>
      <c r="H42" s="313">
        <f t="shared" si="10"/>
        <v>640700</v>
      </c>
      <c r="I42" s="313">
        <f t="shared" si="10"/>
        <v>10000</v>
      </c>
      <c r="J42" s="313">
        <f t="shared" si="10"/>
        <v>142900</v>
      </c>
      <c r="K42" s="313">
        <f t="shared" si="10"/>
        <v>70000</v>
      </c>
      <c r="L42" s="313">
        <f t="shared" si="10"/>
        <v>10000</v>
      </c>
      <c r="M42" s="313">
        <f t="shared" si="10"/>
        <v>0</v>
      </c>
      <c r="N42" s="312">
        <f t="shared" si="10"/>
        <v>107651971.65</v>
      </c>
    </row>
    <row r="43" spans="1:14" ht="47.25" customHeight="1" thickBot="1">
      <c r="A43" s="310">
        <v>1511070</v>
      </c>
      <c r="B43" s="248" t="s">
        <v>104</v>
      </c>
      <c r="C43" s="314" t="s">
        <v>273</v>
      </c>
      <c r="D43" s="315">
        <v>658300</v>
      </c>
      <c r="E43" s="292"/>
      <c r="F43" s="292"/>
      <c r="G43" s="316">
        <f>H43+K43</f>
        <v>0</v>
      </c>
      <c r="H43" s="293"/>
      <c r="I43" s="292"/>
      <c r="J43" s="292"/>
      <c r="K43" s="292"/>
      <c r="L43" s="294"/>
      <c r="M43" s="294"/>
      <c r="N43" s="315">
        <f>D43+G43</f>
        <v>658300</v>
      </c>
    </row>
    <row r="44" spans="1:14" ht="90.75" customHeight="1" thickBot="1">
      <c r="A44" s="280"/>
      <c r="B44" s="253" t="s">
        <v>150</v>
      </c>
      <c r="C44" s="31" t="s">
        <v>274</v>
      </c>
      <c r="D44" s="91">
        <f>D43</f>
        <v>658300</v>
      </c>
      <c r="E44" s="289"/>
      <c r="F44" s="289"/>
      <c r="G44" s="317"/>
      <c r="H44" s="318"/>
      <c r="I44" s="289"/>
      <c r="J44" s="289"/>
      <c r="K44" s="289"/>
      <c r="L44" s="319"/>
      <c r="M44" s="319"/>
      <c r="N44" s="298">
        <f>D44+G44</f>
        <v>658300</v>
      </c>
    </row>
    <row r="45" spans="1:14" ht="168" customHeight="1" thickBot="1">
      <c r="A45" s="310">
        <v>1513011</v>
      </c>
      <c r="B45" s="320" t="s">
        <v>15</v>
      </c>
      <c r="C45" s="321" t="s">
        <v>275</v>
      </c>
      <c r="D45" s="42">
        <v>10158422</v>
      </c>
      <c r="E45" s="107"/>
      <c r="F45" s="107"/>
      <c r="G45" s="317">
        <f>H45+K45</f>
        <v>0</v>
      </c>
      <c r="H45" s="322"/>
      <c r="I45" s="107"/>
      <c r="J45" s="107"/>
      <c r="K45" s="107"/>
      <c r="L45" s="323"/>
      <c r="M45" s="323"/>
      <c r="N45" s="42">
        <f aca="true" t="shared" si="11" ref="N45:N51">G45+D45</f>
        <v>10158422</v>
      </c>
    </row>
    <row r="46" spans="1:14" ht="19.5" customHeight="1" thickBot="1">
      <c r="A46" s="280"/>
      <c r="B46" s="320" t="s">
        <v>150</v>
      </c>
      <c r="C46" s="321" t="s">
        <v>276</v>
      </c>
      <c r="D46" s="42">
        <f>D45</f>
        <v>10158422</v>
      </c>
      <c r="E46" s="107"/>
      <c r="F46" s="107"/>
      <c r="G46" s="317"/>
      <c r="H46" s="322"/>
      <c r="I46" s="107"/>
      <c r="J46" s="107"/>
      <c r="K46" s="107"/>
      <c r="L46" s="323"/>
      <c r="M46" s="323"/>
      <c r="N46" s="42">
        <f t="shared" si="11"/>
        <v>10158422</v>
      </c>
    </row>
    <row r="47" spans="1:14" ht="132.75" customHeight="1" thickBot="1">
      <c r="A47" s="310">
        <v>1513021</v>
      </c>
      <c r="B47" s="320" t="s">
        <v>16</v>
      </c>
      <c r="C47" s="324" t="s">
        <v>277</v>
      </c>
      <c r="D47" s="272">
        <v>171200</v>
      </c>
      <c r="E47" s="107"/>
      <c r="F47" s="107"/>
      <c r="G47" s="317">
        <f>H47+K47</f>
        <v>0</v>
      </c>
      <c r="H47" s="106"/>
      <c r="I47" s="107"/>
      <c r="J47" s="107"/>
      <c r="K47" s="107"/>
      <c r="L47" s="323"/>
      <c r="M47" s="323"/>
      <c r="N47" s="42">
        <f t="shared" si="11"/>
        <v>171200</v>
      </c>
    </row>
    <row r="48" spans="1:14" ht="19.5" customHeight="1" thickBot="1">
      <c r="A48" s="280"/>
      <c r="B48" s="320" t="s">
        <v>150</v>
      </c>
      <c r="C48" s="321" t="s">
        <v>276</v>
      </c>
      <c r="D48" s="272">
        <f>D47</f>
        <v>171200</v>
      </c>
      <c r="E48" s="107"/>
      <c r="F48" s="107"/>
      <c r="G48" s="317"/>
      <c r="H48" s="106"/>
      <c r="I48" s="107"/>
      <c r="J48" s="107"/>
      <c r="K48" s="107"/>
      <c r="L48" s="323"/>
      <c r="M48" s="323"/>
      <c r="N48" s="42">
        <f t="shared" si="11"/>
        <v>171200</v>
      </c>
    </row>
    <row r="49" spans="1:14" ht="154.5" customHeight="1" thickBot="1">
      <c r="A49" s="310">
        <v>1513031</v>
      </c>
      <c r="B49" s="320" t="s">
        <v>169</v>
      </c>
      <c r="C49" s="71" t="s">
        <v>278</v>
      </c>
      <c r="D49" s="325">
        <v>138000</v>
      </c>
      <c r="E49" s="107"/>
      <c r="F49" s="107"/>
      <c r="G49" s="317">
        <f>H49+K49</f>
        <v>0</v>
      </c>
      <c r="H49" s="39">
        <v>0</v>
      </c>
      <c r="I49" s="107"/>
      <c r="J49" s="107"/>
      <c r="K49" s="326"/>
      <c r="L49" s="327"/>
      <c r="M49" s="327"/>
      <c r="N49" s="328">
        <f t="shared" si="11"/>
        <v>138000</v>
      </c>
    </row>
    <row r="50" spans="1:14" ht="18.75" customHeight="1" thickBot="1">
      <c r="A50" s="280"/>
      <c r="B50" s="320" t="s">
        <v>150</v>
      </c>
      <c r="C50" s="321" t="s">
        <v>276</v>
      </c>
      <c r="D50" s="325">
        <f>D49</f>
        <v>138000</v>
      </c>
      <c r="E50" s="329"/>
      <c r="F50" s="329"/>
      <c r="G50" s="317">
        <f>H50+K50</f>
        <v>0</v>
      </c>
      <c r="H50" s="260"/>
      <c r="I50" s="329"/>
      <c r="J50" s="329"/>
      <c r="K50" s="330">
        <v>0</v>
      </c>
      <c r="L50" s="331">
        <v>0</v>
      </c>
      <c r="M50" s="331">
        <v>0</v>
      </c>
      <c r="N50" s="328">
        <f t="shared" si="11"/>
        <v>138000</v>
      </c>
    </row>
    <row r="51" spans="1:14" ht="258" customHeight="1" thickBot="1">
      <c r="A51" s="310">
        <v>1513012</v>
      </c>
      <c r="B51" s="332" t="s">
        <v>17</v>
      </c>
      <c r="C51" s="48" t="s">
        <v>154</v>
      </c>
      <c r="D51" s="333">
        <v>638812</v>
      </c>
      <c r="E51" s="334"/>
      <c r="F51" s="335"/>
      <c r="G51" s="336"/>
      <c r="H51" s="337"/>
      <c r="I51" s="335"/>
      <c r="J51" s="335"/>
      <c r="K51" s="335"/>
      <c r="L51" s="338"/>
      <c r="M51" s="339"/>
      <c r="N51" s="340">
        <f t="shared" si="11"/>
        <v>638812</v>
      </c>
    </row>
    <row r="52" spans="1:14" ht="198" customHeight="1">
      <c r="A52" s="280"/>
      <c r="B52" s="341"/>
      <c r="C52" s="50" t="s">
        <v>279</v>
      </c>
      <c r="D52" s="342"/>
      <c r="E52" s="343"/>
      <c r="F52" s="344"/>
      <c r="G52" s="345"/>
      <c r="H52" s="346"/>
      <c r="I52" s="344"/>
      <c r="J52" s="344"/>
      <c r="K52" s="344"/>
      <c r="L52" s="347"/>
      <c r="M52" s="348"/>
      <c r="N52" s="349"/>
    </row>
    <row r="53" spans="1:14" ht="18" customHeight="1">
      <c r="A53" s="280"/>
      <c r="B53" s="320" t="s">
        <v>150</v>
      </c>
      <c r="C53" s="321" t="s">
        <v>276</v>
      </c>
      <c r="D53" s="350">
        <f>D51</f>
        <v>638812</v>
      </c>
      <c r="E53" s="351"/>
      <c r="F53" s="351"/>
      <c r="G53" s="352"/>
      <c r="H53" s="353"/>
      <c r="I53" s="351"/>
      <c r="J53" s="351"/>
      <c r="K53" s="351"/>
      <c r="L53" s="354"/>
      <c r="M53" s="354"/>
      <c r="N53" s="355">
        <f>D53</f>
        <v>638812</v>
      </c>
    </row>
    <row r="54" spans="1:14" ht="243.75" customHeight="1" thickBot="1">
      <c r="A54" s="280"/>
      <c r="B54" s="356" t="s">
        <v>18</v>
      </c>
      <c r="C54" s="48" t="s">
        <v>280</v>
      </c>
      <c r="D54" s="357">
        <v>3000</v>
      </c>
      <c r="E54" s="358"/>
      <c r="F54" s="358"/>
      <c r="G54" s="359">
        <f>H54+K54</f>
        <v>0</v>
      </c>
      <c r="H54" s="360"/>
      <c r="I54" s="358"/>
      <c r="J54" s="358"/>
      <c r="K54" s="358"/>
      <c r="L54" s="361"/>
      <c r="M54" s="358"/>
      <c r="N54" s="360">
        <f>G54+D54</f>
        <v>3000</v>
      </c>
    </row>
    <row r="55" spans="1:14" ht="31.5" customHeight="1" thickBot="1">
      <c r="A55" s="310">
        <v>1513022</v>
      </c>
      <c r="B55" s="356"/>
      <c r="C55" s="49" t="s">
        <v>0</v>
      </c>
      <c r="D55" s="362"/>
      <c r="E55" s="363"/>
      <c r="F55" s="363"/>
      <c r="G55" s="364"/>
      <c r="H55" s="365"/>
      <c r="I55" s="363"/>
      <c r="J55" s="363"/>
      <c r="K55" s="363"/>
      <c r="L55" s="366"/>
      <c r="M55" s="363"/>
      <c r="N55" s="365"/>
    </row>
    <row r="56" spans="1:14" ht="18.75" customHeight="1" thickBot="1">
      <c r="A56" s="280"/>
      <c r="B56" s="320" t="s">
        <v>150</v>
      </c>
      <c r="C56" s="321" t="s">
        <v>276</v>
      </c>
      <c r="D56" s="367">
        <f>D54</f>
        <v>3000</v>
      </c>
      <c r="E56" s="366"/>
      <c r="F56" s="366"/>
      <c r="G56" s="368"/>
      <c r="H56" s="369"/>
      <c r="I56" s="366"/>
      <c r="J56" s="366"/>
      <c r="K56" s="366"/>
      <c r="L56" s="370"/>
      <c r="M56" s="370"/>
      <c r="N56" s="371">
        <f>D56</f>
        <v>3000</v>
      </c>
    </row>
    <row r="57" spans="1:14" ht="61.5" customHeight="1" thickBot="1">
      <c r="A57" s="310">
        <v>1513013</v>
      </c>
      <c r="B57" s="372" t="s">
        <v>19</v>
      </c>
      <c r="C57" s="373" t="s">
        <v>281</v>
      </c>
      <c r="D57" s="374">
        <v>664368</v>
      </c>
      <c r="E57" s="375"/>
      <c r="F57" s="375"/>
      <c r="G57" s="316">
        <f>H57+K57</f>
        <v>0</v>
      </c>
      <c r="H57" s="74"/>
      <c r="I57" s="375"/>
      <c r="J57" s="375"/>
      <c r="K57" s="375"/>
      <c r="L57" s="376"/>
      <c r="M57" s="376"/>
      <c r="N57" s="374">
        <f aca="true" t="shared" si="12" ref="N57:N105">G57+D57</f>
        <v>664368</v>
      </c>
    </row>
    <row r="58" spans="1:14" ht="19.5" customHeight="1" thickBot="1">
      <c r="A58" s="280"/>
      <c r="B58" s="320" t="s">
        <v>150</v>
      </c>
      <c r="C58" s="321" t="s">
        <v>276</v>
      </c>
      <c r="D58" s="374">
        <f>D57</f>
        <v>664368</v>
      </c>
      <c r="E58" s="375"/>
      <c r="F58" s="375"/>
      <c r="G58" s="316"/>
      <c r="H58" s="74"/>
      <c r="I58" s="375"/>
      <c r="J58" s="375"/>
      <c r="K58" s="375"/>
      <c r="L58" s="376"/>
      <c r="M58" s="376"/>
      <c r="N58" s="374">
        <f t="shared" si="12"/>
        <v>664368</v>
      </c>
    </row>
    <row r="59" spans="1:14" ht="62.25" customHeight="1" thickBot="1">
      <c r="A59" s="310">
        <v>1513023</v>
      </c>
      <c r="B59" s="320" t="s">
        <v>20</v>
      </c>
      <c r="C59" s="377" t="s">
        <v>282</v>
      </c>
      <c r="D59" s="272">
        <v>25000</v>
      </c>
      <c r="E59" s="107"/>
      <c r="F59" s="107"/>
      <c r="G59" s="317">
        <f>H59+K59</f>
        <v>0</v>
      </c>
      <c r="H59" s="106"/>
      <c r="I59" s="107"/>
      <c r="J59" s="107"/>
      <c r="K59" s="107"/>
      <c r="L59" s="323"/>
      <c r="M59" s="323"/>
      <c r="N59" s="42">
        <f t="shared" si="12"/>
        <v>25000</v>
      </c>
    </row>
    <row r="60" spans="1:14" ht="18" customHeight="1" thickBot="1">
      <c r="A60" s="280"/>
      <c r="B60" s="320" t="s">
        <v>150</v>
      </c>
      <c r="C60" s="321" t="s">
        <v>276</v>
      </c>
      <c r="D60" s="272">
        <f>D59</f>
        <v>25000</v>
      </c>
      <c r="E60" s="107"/>
      <c r="F60" s="107"/>
      <c r="G60" s="317"/>
      <c r="H60" s="106"/>
      <c r="I60" s="107"/>
      <c r="J60" s="107"/>
      <c r="K60" s="107"/>
      <c r="L60" s="323"/>
      <c r="M60" s="323"/>
      <c r="N60" s="42">
        <f t="shared" si="12"/>
        <v>25000</v>
      </c>
    </row>
    <row r="61" spans="1:14" ht="58.5" customHeight="1" thickBot="1">
      <c r="A61" s="310">
        <v>1513033</v>
      </c>
      <c r="B61" s="320" t="s">
        <v>172</v>
      </c>
      <c r="C61" s="377" t="s">
        <v>283</v>
      </c>
      <c r="D61" s="42">
        <v>8000</v>
      </c>
      <c r="E61" s="107"/>
      <c r="F61" s="107"/>
      <c r="G61" s="317">
        <f>H61+K61</f>
        <v>0</v>
      </c>
      <c r="H61" s="39">
        <v>0</v>
      </c>
      <c r="I61" s="107"/>
      <c r="J61" s="107"/>
      <c r="K61" s="107"/>
      <c r="L61" s="323"/>
      <c r="M61" s="323"/>
      <c r="N61" s="42">
        <f t="shared" si="12"/>
        <v>8000</v>
      </c>
    </row>
    <row r="62" spans="1:14" ht="18" customHeight="1" thickBot="1">
      <c r="A62" s="280"/>
      <c r="B62" s="320" t="s">
        <v>150</v>
      </c>
      <c r="C62" s="321" t="s">
        <v>276</v>
      </c>
      <c r="D62" s="42">
        <f>D61</f>
        <v>8000</v>
      </c>
      <c r="E62" s="107"/>
      <c r="F62" s="107"/>
      <c r="G62" s="317"/>
      <c r="H62" s="39"/>
      <c r="I62" s="107"/>
      <c r="J62" s="107"/>
      <c r="K62" s="107"/>
      <c r="L62" s="323"/>
      <c r="M62" s="323"/>
      <c r="N62" s="42">
        <f t="shared" si="12"/>
        <v>8000</v>
      </c>
    </row>
    <row r="63" spans="1:14" ht="137.25" customHeight="1" thickBot="1">
      <c r="A63" s="310">
        <v>1513014</v>
      </c>
      <c r="B63" s="320" t="s">
        <v>54</v>
      </c>
      <c r="C63" s="373" t="s">
        <v>284</v>
      </c>
      <c r="D63" s="42">
        <v>3066632</v>
      </c>
      <c r="E63" s="107"/>
      <c r="F63" s="107"/>
      <c r="G63" s="317">
        <f>H63+K63</f>
        <v>0</v>
      </c>
      <c r="H63" s="39"/>
      <c r="I63" s="107"/>
      <c r="J63" s="107"/>
      <c r="K63" s="107"/>
      <c r="L63" s="323"/>
      <c r="M63" s="323"/>
      <c r="N63" s="42">
        <f t="shared" si="12"/>
        <v>3066632</v>
      </c>
    </row>
    <row r="64" spans="1:14" ht="18" customHeight="1" thickBot="1">
      <c r="A64" s="280"/>
      <c r="B64" s="320" t="s">
        <v>150</v>
      </c>
      <c r="C64" s="321" t="s">
        <v>276</v>
      </c>
      <c r="D64" s="42">
        <f>D63</f>
        <v>3066632</v>
      </c>
      <c r="E64" s="107"/>
      <c r="F64" s="107"/>
      <c r="G64" s="317"/>
      <c r="H64" s="39"/>
      <c r="I64" s="107"/>
      <c r="J64" s="107"/>
      <c r="K64" s="107"/>
      <c r="L64" s="323"/>
      <c r="M64" s="323"/>
      <c r="N64" s="42">
        <f t="shared" si="12"/>
        <v>3066632</v>
      </c>
    </row>
    <row r="65" spans="1:14" ht="129.75" customHeight="1" thickBot="1">
      <c r="A65" s="310">
        <v>1513024</v>
      </c>
      <c r="B65" s="320" t="s">
        <v>55</v>
      </c>
      <c r="C65" s="373" t="s">
        <v>285</v>
      </c>
      <c r="D65" s="42">
        <v>22100</v>
      </c>
      <c r="E65" s="107"/>
      <c r="F65" s="107"/>
      <c r="G65" s="317">
        <f>H65+K65</f>
        <v>0</v>
      </c>
      <c r="H65" s="39"/>
      <c r="I65" s="107"/>
      <c r="J65" s="107"/>
      <c r="K65" s="107"/>
      <c r="L65" s="323"/>
      <c r="M65" s="323"/>
      <c r="N65" s="42">
        <f t="shared" si="12"/>
        <v>22100</v>
      </c>
    </row>
    <row r="66" spans="1:14" ht="19.5" customHeight="1">
      <c r="A66" s="280"/>
      <c r="B66" s="320" t="s">
        <v>150</v>
      </c>
      <c r="C66" s="321" t="s">
        <v>276</v>
      </c>
      <c r="D66" s="42">
        <f>D65</f>
        <v>22100</v>
      </c>
      <c r="E66" s="107"/>
      <c r="F66" s="107"/>
      <c r="G66" s="317"/>
      <c r="H66" s="39"/>
      <c r="I66" s="107"/>
      <c r="J66" s="107"/>
      <c r="K66" s="107"/>
      <c r="L66" s="323"/>
      <c r="M66" s="323"/>
      <c r="N66" s="42">
        <f t="shared" si="12"/>
        <v>22100</v>
      </c>
    </row>
    <row r="67" spans="1:14" ht="31.5" customHeight="1" thickBot="1">
      <c r="A67" s="265">
        <v>1513050</v>
      </c>
      <c r="B67" s="253" t="s">
        <v>176</v>
      </c>
      <c r="C67" s="378" t="s">
        <v>286</v>
      </c>
      <c r="D67" s="42">
        <v>90000</v>
      </c>
      <c r="E67" s="40"/>
      <c r="F67" s="40"/>
      <c r="G67" s="317">
        <f>H67+K67</f>
        <v>0</v>
      </c>
      <c r="H67" s="39"/>
      <c r="I67" s="40"/>
      <c r="J67" s="40"/>
      <c r="K67" s="40"/>
      <c r="L67" s="41"/>
      <c r="M67" s="41"/>
      <c r="N67" s="42">
        <f t="shared" si="12"/>
        <v>90000</v>
      </c>
    </row>
    <row r="68" spans="1:14" ht="18.75" customHeight="1" thickBot="1">
      <c r="A68" s="310">
        <v>1513034</v>
      </c>
      <c r="B68" s="379" t="s">
        <v>173</v>
      </c>
      <c r="C68" s="380" t="s">
        <v>174</v>
      </c>
      <c r="D68" s="42">
        <v>200000</v>
      </c>
      <c r="E68" s="107"/>
      <c r="F68" s="107"/>
      <c r="G68" s="317">
        <f>H68+K68</f>
        <v>0</v>
      </c>
      <c r="H68" s="39"/>
      <c r="I68" s="107"/>
      <c r="J68" s="107"/>
      <c r="K68" s="107"/>
      <c r="L68" s="323"/>
      <c r="M68" s="323"/>
      <c r="N68" s="42">
        <f t="shared" si="12"/>
        <v>200000</v>
      </c>
    </row>
    <row r="69" spans="1:14" ht="15" customHeight="1" thickBot="1">
      <c r="A69" s="280"/>
      <c r="B69" s="320" t="s">
        <v>150</v>
      </c>
      <c r="C69" s="321" t="s">
        <v>276</v>
      </c>
      <c r="D69" s="42">
        <f>D68</f>
        <v>200000</v>
      </c>
      <c r="E69" s="107"/>
      <c r="F69" s="107"/>
      <c r="G69" s="317"/>
      <c r="H69" s="39"/>
      <c r="I69" s="107"/>
      <c r="J69" s="107"/>
      <c r="K69" s="107"/>
      <c r="L69" s="323"/>
      <c r="M69" s="323"/>
      <c r="N69" s="42">
        <f t="shared" si="12"/>
        <v>200000</v>
      </c>
    </row>
    <row r="70" spans="1:14" ht="16.5" customHeight="1" thickBot="1">
      <c r="A70" s="310">
        <v>1513015</v>
      </c>
      <c r="B70" s="381" t="s">
        <v>130</v>
      </c>
      <c r="C70" s="47" t="s">
        <v>287</v>
      </c>
      <c r="D70" s="42">
        <v>753814</v>
      </c>
      <c r="E70" s="107"/>
      <c r="F70" s="107"/>
      <c r="G70" s="317">
        <f>H70+K70</f>
        <v>0</v>
      </c>
      <c r="H70" s="39"/>
      <c r="I70" s="107"/>
      <c r="J70" s="107"/>
      <c r="K70" s="107"/>
      <c r="L70" s="323"/>
      <c r="M70" s="323"/>
      <c r="N70" s="42">
        <f t="shared" si="12"/>
        <v>753814</v>
      </c>
    </row>
    <row r="71" spans="1:14" ht="15.75" customHeight="1" thickBot="1">
      <c r="A71" s="280"/>
      <c r="B71" s="320" t="s">
        <v>150</v>
      </c>
      <c r="C71" s="321" t="s">
        <v>276</v>
      </c>
      <c r="D71" s="42">
        <f>D70</f>
        <v>753814</v>
      </c>
      <c r="E71" s="107"/>
      <c r="F71" s="107"/>
      <c r="G71" s="317"/>
      <c r="H71" s="39"/>
      <c r="I71" s="107"/>
      <c r="J71" s="107"/>
      <c r="K71" s="107"/>
      <c r="L71" s="323"/>
      <c r="M71" s="323"/>
      <c r="N71" s="42">
        <f t="shared" si="12"/>
        <v>753814</v>
      </c>
    </row>
    <row r="72" spans="1:14" ht="32.25" customHeight="1" thickBot="1">
      <c r="A72" s="310">
        <v>1513025</v>
      </c>
      <c r="B72" s="381" t="s">
        <v>132</v>
      </c>
      <c r="C72" s="31" t="s">
        <v>288</v>
      </c>
      <c r="D72" s="42">
        <v>40100</v>
      </c>
      <c r="E72" s="107"/>
      <c r="F72" s="107"/>
      <c r="G72" s="317"/>
      <c r="H72" s="39"/>
      <c r="I72" s="107"/>
      <c r="J72" s="107"/>
      <c r="K72" s="107"/>
      <c r="L72" s="323"/>
      <c r="M72" s="323"/>
      <c r="N72" s="42">
        <f t="shared" si="12"/>
        <v>40100</v>
      </c>
    </row>
    <row r="73" spans="1:14" ht="17.25" customHeight="1" thickBot="1">
      <c r="A73" s="280"/>
      <c r="B73" s="320" t="s">
        <v>150</v>
      </c>
      <c r="C73" s="321" t="s">
        <v>276</v>
      </c>
      <c r="D73" s="42">
        <f>D72</f>
        <v>40100</v>
      </c>
      <c r="E73" s="107"/>
      <c r="F73" s="107"/>
      <c r="G73" s="317"/>
      <c r="H73" s="39"/>
      <c r="I73" s="107"/>
      <c r="J73" s="107"/>
      <c r="K73" s="107"/>
      <c r="L73" s="323"/>
      <c r="M73" s="323"/>
      <c r="N73" s="42">
        <f t="shared" si="12"/>
        <v>40100</v>
      </c>
    </row>
    <row r="74" spans="1:14" ht="16.5" thickBot="1">
      <c r="A74" s="310">
        <v>1513041</v>
      </c>
      <c r="B74" s="253" t="s">
        <v>21</v>
      </c>
      <c r="C74" s="271" t="s">
        <v>289</v>
      </c>
      <c r="D74" s="42">
        <v>1000000</v>
      </c>
      <c r="E74" s="107"/>
      <c r="F74" s="107"/>
      <c r="G74" s="317">
        <f>H74+K74</f>
        <v>0</v>
      </c>
      <c r="H74" s="106"/>
      <c r="I74" s="107"/>
      <c r="J74" s="107"/>
      <c r="K74" s="107"/>
      <c r="L74" s="323"/>
      <c r="M74" s="323"/>
      <c r="N74" s="42">
        <f t="shared" si="12"/>
        <v>1000000</v>
      </c>
    </row>
    <row r="75" spans="1:14" ht="16.5" thickBot="1">
      <c r="A75" s="280"/>
      <c r="B75" s="320" t="s">
        <v>150</v>
      </c>
      <c r="C75" s="321" t="s">
        <v>276</v>
      </c>
      <c r="D75" s="42">
        <f>D74</f>
        <v>1000000</v>
      </c>
      <c r="E75" s="107"/>
      <c r="F75" s="107"/>
      <c r="G75" s="317"/>
      <c r="H75" s="106"/>
      <c r="I75" s="107"/>
      <c r="J75" s="107"/>
      <c r="K75" s="107"/>
      <c r="L75" s="323"/>
      <c r="M75" s="323"/>
      <c r="N75" s="42">
        <f t="shared" si="12"/>
        <v>1000000</v>
      </c>
    </row>
    <row r="76" spans="1:14" ht="16.5" thickBot="1">
      <c r="A76" s="310">
        <v>1513042</v>
      </c>
      <c r="B76" s="253" t="s">
        <v>23</v>
      </c>
      <c r="C76" s="271" t="s">
        <v>290</v>
      </c>
      <c r="D76" s="42">
        <v>12500000</v>
      </c>
      <c r="E76" s="107"/>
      <c r="F76" s="107"/>
      <c r="G76" s="317">
        <f>H76+K76</f>
        <v>0</v>
      </c>
      <c r="H76" s="106"/>
      <c r="I76" s="107"/>
      <c r="J76" s="107"/>
      <c r="K76" s="107"/>
      <c r="L76" s="323"/>
      <c r="M76" s="323"/>
      <c r="N76" s="42">
        <f t="shared" si="12"/>
        <v>12500000</v>
      </c>
    </row>
    <row r="77" spans="1:14" ht="16.5" thickBot="1">
      <c r="A77" s="280"/>
      <c r="B77" s="320" t="s">
        <v>150</v>
      </c>
      <c r="C77" s="321" t="s">
        <v>276</v>
      </c>
      <c r="D77" s="42">
        <f>D76</f>
        <v>12500000</v>
      </c>
      <c r="E77" s="107"/>
      <c r="F77" s="107"/>
      <c r="G77" s="317"/>
      <c r="H77" s="106"/>
      <c r="I77" s="107"/>
      <c r="J77" s="107"/>
      <c r="K77" s="107"/>
      <c r="L77" s="323"/>
      <c r="M77" s="323"/>
      <c r="N77" s="42">
        <f t="shared" si="12"/>
        <v>12500000</v>
      </c>
    </row>
    <row r="78" spans="1:14" ht="16.5" thickBot="1">
      <c r="A78" s="310">
        <v>1513043</v>
      </c>
      <c r="B78" s="253" t="s">
        <v>24</v>
      </c>
      <c r="C78" s="271" t="s">
        <v>291</v>
      </c>
      <c r="D78" s="42">
        <v>30000000</v>
      </c>
      <c r="E78" s="107"/>
      <c r="F78" s="107"/>
      <c r="G78" s="317">
        <f>H78+K78</f>
        <v>0</v>
      </c>
      <c r="H78" s="106"/>
      <c r="I78" s="107"/>
      <c r="J78" s="107"/>
      <c r="K78" s="107"/>
      <c r="L78" s="323"/>
      <c r="M78" s="323"/>
      <c r="N78" s="42">
        <f t="shared" si="12"/>
        <v>30000000</v>
      </c>
    </row>
    <row r="79" spans="1:14" ht="16.5" thickBot="1">
      <c r="A79" s="280"/>
      <c r="B79" s="320" t="s">
        <v>150</v>
      </c>
      <c r="C79" s="321" t="s">
        <v>276</v>
      </c>
      <c r="D79" s="42">
        <f>D78</f>
        <v>30000000</v>
      </c>
      <c r="E79" s="107"/>
      <c r="F79" s="107"/>
      <c r="G79" s="317"/>
      <c r="H79" s="106"/>
      <c r="I79" s="107"/>
      <c r="J79" s="107"/>
      <c r="K79" s="107"/>
      <c r="L79" s="323"/>
      <c r="M79" s="323"/>
      <c r="N79" s="42">
        <f t="shared" si="12"/>
        <v>30000000</v>
      </c>
    </row>
    <row r="80" spans="1:14" ht="16.5" customHeight="1">
      <c r="A80" s="382">
        <v>1513044</v>
      </c>
      <c r="B80" s="257" t="s">
        <v>25</v>
      </c>
      <c r="C80" s="383" t="s">
        <v>292</v>
      </c>
      <c r="D80" s="262">
        <v>3260000</v>
      </c>
      <c r="E80" s="329"/>
      <c r="F80" s="329"/>
      <c r="G80" s="384">
        <f>H80+K80</f>
        <v>0</v>
      </c>
      <c r="H80" s="385"/>
      <c r="I80" s="329"/>
      <c r="J80" s="329"/>
      <c r="K80" s="329"/>
      <c r="L80" s="386"/>
      <c r="M80" s="386"/>
      <c r="N80" s="262">
        <f t="shared" si="12"/>
        <v>3260000</v>
      </c>
    </row>
    <row r="81" spans="1:14" ht="16.5" customHeight="1">
      <c r="A81" s="280"/>
      <c r="B81" s="387" t="s">
        <v>150</v>
      </c>
      <c r="C81" s="388" t="s">
        <v>276</v>
      </c>
      <c r="D81" s="40">
        <f>D80</f>
        <v>3260000</v>
      </c>
      <c r="E81" s="107"/>
      <c r="F81" s="107"/>
      <c r="G81" s="389"/>
      <c r="H81" s="107"/>
      <c r="I81" s="107"/>
      <c r="J81" s="107"/>
      <c r="K81" s="107"/>
      <c r="L81" s="107"/>
      <c r="M81" s="107"/>
      <c r="N81" s="40">
        <f t="shared" si="12"/>
        <v>3260000</v>
      </c>
    </row>
    <row r="82" spans="1:14" ht="15.75">
      <c r="A82" s="265">
        <v>1513045</v>
      </c>
      <c r="B82" s="301" t="s">
        <v>26</v>
      </c>
      <c r="C82" s="71" t="s">
        <v>62</v>
      </c>
      <c r="D82" s="40">
        <v>6560000</v>
      </c>
      <c r="E82" s="107"/>
      <c r="F82" s="107"/>
      <c r="G82" s="389">
        <f>H82+K82</f>
        <v>0</v>
      </c>
      <c r="H82" s="107"/>
      <c r="I82" s="107"/>
      <c r="J82" s="107"/>
      <c r="K82" s="107"/>
      <c r="L82" s="107"/>
      <c r="M82" s="107"/>
      <c r="N82" s="40">
        <f t="shared" si="12"/>
        <v>6560000</v>
      </c>
    </row>
    <row r="83" spans="1:14" ht="15.75">
      <c r="A83" s="280"/>
      <c r="B83" s="387" t="s">
        <v>150</v>
      </c>
      <c r="C83" s="388" t="s">
        <v>276</v>
      </c>
      <c r="D83" s="40">
        <f>D82</f>
        <v>6560000</v>
      </c>
      <c r="E83" s="107"/>
      <c r="F83" s="107"/>
      <c r="G83" s="389"/>
      <c r="H83" s="107"/>
      <c r="I83" s="107"/>
      <c r="J83" s="107"/>
      <c r="K83" s="107"/>
      <c r="L83" s="107"/>
      <c r="M83" s="107"/>
      <c r="N83" s="40">
        <f t="shared" si="12"/>
        <v>6560000</v>
      </c>
    </row>
    <row r="84" spans="1:14" ht="15.75">
      <c r="A84" s="265">
        <v>1513046</v>
      </c>
      <c r="B84" s="390" t="s">
        <v>60</v>
      </c>
      <c r="C84" s="71" t="s">
        <v>293</v>
      </c>
      <c r="D84" s="40">
        <v>1500000</v>
      </c>
      <c r="E84" s="107"/>
      <c r="F84" s="107"/>
      <c r="G84" s="389">
        <f>H84+K84</f>
        <v>0</v>
      </c>
      <c r="H84" s="107"/>
      <c r="I84" s="107"/>
      <c r="J84" s="107"/>
      <c r="K84" s="107"/>
      <c r="L84" s="107"/>
      <c r="M84" s="107"/>
      <c r="N84" s="40">
        <f t="shared" si="12"/>
        <v>1500000</v>
      </c>
    </row>
    <row r="85" spans="1:14" ht="15.75">
      <c r="A85" s="280"/>
      <c r="B85" s="387" t="s">
        <v>150</v>
      </c>
      <c r="C85" s="388" t="s">
        <v>276</v>
      </c>
      <c r="D85" s="40">
        <f>D84</f>
        <v>1500000</v>
      </c>
      <c r="E85" s="107"/>
      <c r="F85" s="107"/>
      <c r="G85" s="389"/>
      <c r="H85" s="107"/>
      <c r="I85" s="107"/>
      <c r="J85" s="107"/>
      <c r="K85" s="107"/>
      <c r="L85" s="107"/>
      <c r="M85" s="107"/>
      <c r="N85" s="40">
        <f t="shared" si="12"/>
        <v>1500000</v>
      </c>
    </row>
    <row r="86" spans="1:14" ht="15.75">
      <c r="A86" s="265">
        <v>1513047</v>
      </c>
      <c r="B86" s="390" t="s">
        <v>80</v>
      </c>
      <c r="C86" s="391" t="s">
        <v>294</v>
      </c>
      <c r="D86" s="40">
        <v>100000</v>
      </c>
      <c r="E86" s="107"/>
      <c r="F86" s="107"/>
      <c r="G86" s="389">
        <f>H86+K86</f>
        <v>0</v>
      </c>
      <c r="H86" s="107"/>
      <c r="I86" s="107"/>
      <c r="J86" s="107"/>
      <c r="K86" s="107"/>
      <c r="L86" s="107"/>
      <c r="M86" s="107"/>
      <c r="N86" s="40">
        <f t="shared" si="12"/>
        <v>100000</v>
      </c>
    </row>
    <row r="87" spans="1:14" ht="15.75">
      <c r="A87" s="280"/>
      <c r="B87" s="387" t="s">
        <v>150</v>
      </c>
      <c r="C87" s="388" t="s">
        <v>276</v>
      </c>
      <c r="D87" s="40">
        <f>D86</f>
        <v>100000</v>
      </c>
      <c r="E87" s="107"/>
      <c r="F87" s="107"/>
      <c r="G87" s="389"/>
      <c r="H87" s="107"/>
      <c r="I87" s="107"/>
      <c r="J87" s="107"/>
      <c r="K87" s="107"/>
      <c r="L87" s="107"/>
      <c r="M87" s="107"/>
      <c r="N87" s="40">
        <f t="shared" si="12"/>
        <v>100000</v>
      </c>
    </row>
    <row r="88" spans="1:14" ht="18" customHeight="1">
      <c r="A88" s="265">
        <v>1513048</v>
      </c>
      <c r="B88" s="301" t="s">
        <v>27</v>
      </c>
      <c r="C88" s="71" t="s">
        <v>295</v>
      </c>
      <c r="D88" s="40">
        <v>7350000</v>
      </c>
      <c r="E88" s="107"/>
      <c r="F88" s="107"/>
      <c r="G88" s="389">
        <f>H88+K88</f>
        <v>0</v>
      </c>
      <c r="H88" s="107"/>
      <c r="I88" s="107"/>
      <c r="J88" s="107"/>
      <c r="K88" s="107"/>
      <c r="L88" s="107"/>
      <c r="M88" s="107"/>
      <c r="N88" s="40">
        <f t="shared" si="12"/>
        <v>7350000</v>
      </c>
    </row>
    <row r="89" spans="1:14" ht="18" customHeight="1">
      <c r="A89" s="280"/>
      <c r="B89" s="387" t="s">
        <v>150</v>
      </c>
      <c r="C89" s="388" t="s">
        <v>276</v>
      </c>
      <c r="D89" s="40">
        <f>D88</f>
        <v>7350000</v>
      </c>
      <c r="E89" s="107"/>
      <c r="F89" s="107"/>
      <c r="G89" s="389"/>
      <c r="H89" s="107"/>
      <c r="I89" s="107"/>
      <c r="J89" s="107"/>
      <c r="K89" s="107"/>
      <c r="L89" s="107"/>
      <c r="M89" s="107"/>
      <c r="N89" s="40">
        <f t="shared" si="12"/>
        <v>7350000</v>
      </c>
    </row>
    <row r="90" spans="1:14" ht="30.75">
      <c r="A90" s="265">
        <v>1513016</v>
      </c>
      <c r="B90" s="301" t="s">
        <v>28</v>
      </c>
      <c r="C90" s="71" t="s">
        <v>296</v>
      </c>
      <c r="D90" s="40">
        <v>8688952</v>
      </c>
      <c r="E90" s="107"/>
      <c r="F90" s="107"/>
      <c r="G90" s="389">
        <f>H90+K90</f>
        <v>0</v>
      </c>
      <c r="H90" s="40"/>
      <c r="I90" s="107"/>
      <c r="J90" s="107"/>
      <c r="K90" s="107"/>
      <c r="L90" s="107"/>
      <c r="M90" s="107"/>
      <c r="N90" s="40">
        <f t="shared" si="12"/>
        <v>8688952</v>
      </c>
    </row>
    <row r="91" spans="1:14" ht="15.75" customHeight="1">
      <c r="A91" s="280"/>
      <c r="B91" s="387" t="s">
        <v>150</v>
      </c>
      <c r="C91" s="388" t="s">
        <v>276</v>
      </c>
      <c r="D91" s="40">
        <f>D90</f>
        <v>8688952</v>
      </c>
      <c r="E91" s="107"/>
      <c r="F91" s="107"/>
      <c r="G91" s="389"/>
      <c r="H91" s="40"/>
      <c r="I91" s="107"/>
      <c r="J91" s="107"/>
      <c r="K91" s="107"/>
      <c r="L91" s="107"/>
      <c r="M91" s="107"/>
      <c r="N91" s="40">
        <f t="shared" si="12"/>
        <v>8688952</v>
      </c>
    </row>
    <row r="92" spans="1:14" ht="35.25" customHeight="1">
      <c r="A92" s="265">
        <v>1513026</v>
      </c>
      <c r="B92" s="301" t="s">
        <v>78</v>
      </c>
      <c r="C92" s="391" t="s">
        <v>297</v>
      </c>
      <c r="D92" s="273">
        <v>395200</v>
      </c>
      <c r="E92" s="107"/>
      <c r="F92" s="107"/>
      <c r="G92" s="389">
        <f aca="true" t="shared" si="13" ref="G92:G97">H92+K92</f>
        <v>0</v>
      </c>
      <c r="H92" s="40"/>
      <c r="I92" s="107"/>
      <c r="J92" s="107"/>
      <c r="K92" s="107"/>
      <c r="L92" s="107"/>
      <c r="M92" s="107"/>
      <c r="N92" s="40">
        <f t="shared" si="12"/>
        <v>395200</v>
      </c>
    </row>
    <row r="93" spans="1:14" ht="19.5" customHeight="1">
      <c r="A93" s="280"/>
      <c r="B93" s="387" t="s">
        <v>150</v>
      </c>
      <c r="C93" s="388" t="s">
        <v>276</v>
      </c>
      <c r="D93" s="273">
        <f>D92</f>
        <v>395200</v>
      </c>
      <c r="E93" s="107"/>
      <c r="F93" s="107"/>
      <c r="G93" s="389">
        <f t="shared" si="13"/>
        <v>0</v>
      </c>
      <c r="H93" s="40"/>
      <c r="I93" s="107"/>
      <c r="J93" s="107"/>
      <c r="K93" s="107"/>
      <c r="L93" s="107"/>
      <c r="M93" s="107"/>
      <c r="N93" s="40">
        <f t="shared" si="12"/>
        <v>395200</v>
      </c>
    </row>
    <row r="94" spans="1:14" ht="18" customHeight="1">
      <c r="A94" s="265">
        <v>1513400</v>
      </c>
      <c r="B94" s="128" t="s">
        <v>147</v>
      </c>
      <c r="C94" s="391" t="s">
        <v>148</v>
      </c>
      <c r="D94" s="40">
        <v>289300</v>
      </c>
      <c r="E94" s="107"/>
      <c r="F94" s="107"/>
      <c r="G94" s="389">
        <f t="shared" si="13"/>
        <v>0</v>
      </c>
      <c r="H94" s="40"/>
      <c r="I94" s="107"/>
      <c r="J94" s="107"/>
      <c r="K94" s="326"/>
      <c r="L94" s="326"/>
      <c r="M94" s="326"/>
      <c r="N94" s="40">
        <f t="shared" si="12"/>
        <v>289300</v>
      </c>
    </row>
    <row r="95" spans="1:14" ht="30">
      <c r="A95" s="265">
        <v>1513080</v>
      </c>
      <c r="B95" s="301" t="s">
        <v>69</v>
      </c>
      <c r="C95" s="391" t="s">
        <v>298</v>
      </c>
      <c r="D95" s="40">
        <v>1242000</v>
      </c>
      <c r="E95" s="107"/>
      <c r="F95" s="107"/>
      <c r="G95" s="389">
        <f t="shared" si="13"/>
        <v>0</v>
      </c>
      <c r="H95" s="40"/>
      <c r="I95" s="107"/>
      <c r="J95" s="107"/>
      <c r="K95" s="107"/>
      <c r="L95" s="107"/>
      <c r="M95" s="107"/>
      <c r="N95" s="40">
        <f t="shared" si="12"/>
        <v>1242000</v>
      </c>
    </row>
    <row r="96" spans="1:14" ht="17.25" customHeight="1">
      <c r="A96" s="265">
        <v>1513090</v>
      </c>
      <c r="B96" s="301" t="s">
        <v>71</v>
      </c>
      <c r="C96" s="391" t="s">
        <v>299</v>
      </c>
      <c r="D96" s="32">
        <v>50565</v>
      </c>
      <c r="E96" s="107"/>
      <c r="F96" s="107"/>
      <c r="G96" s="389">
        <f t="shared" si="13"/>
        <v>0</v>
      </c>
      <c r="H96" s="107"/>
      <c r="I96" s="107"/>
      <c r="J96" s="107"/>
      <c r="K96" s="107"/>
      <c r="L96" s="107"/>
      <c r="M96" s="107"/>
      <c r="N96" s="40">
        <f t="shared" si="12"/>
        <v>50565</v>
      </c>
    </row>
    <row r="97" spans="1:14" ht="48" customHeight="1">
      <c r="A97" s="265">
        <v>1513104</v>
      </c>
      <c r="B97" s="301" t="s">
        <v>30</v>
      </c>
      <c r="C97" s="62" t="s">
        <v>300</v>
      </c>
      <c r="D97" s="273">
        <v>5264314.65</v>
      </c>
      <c r="E97" s="40">
        <v>3707000</v>
      </c>
      <c r="F97" s="40">
        <v>25100</v>
      </c>
      <c r="G97" s="389">
        <f t="shared" si="13"/>
        <v>700700</v>
      </c>
      <c r="H97" s="40">
        <v>640700</v>
      </c>
      <c r="I97" s="40">
        <v>10000</v>
      </c>
      <c r="J97" s="40">
        <v>142900</v>
      </c>
      <c r="K97" s="40">
        <v>60000</v>
      </c>
      <c r="L97" s="40"/>
      <c r="M97" s="40"/>
      <c r="N97" s="273">
        <f t="shared" si="12"/>
        <v>5965014.65</v>
      </c>
    </row>
    <row r="98" spans="1:14" ht="49.5" customHeight="1">
      <c r="A98" s="265">
        <v>1513181</v>
      </c>
      <c r="B98" s="301" t="s">
        <v>166</v>
      </c>
      <c r="C98" s="62" t="s">
        <v>301</v>
      </c>
      <c r="D98" s="40">
        <v>350500</v>
      </c>
      <c r="E98" s="107"/>
      <c r="F98" s="107"/>
      <c r="G98" s="389"/>
      <c r="H98" s="107"/>
      <c r="I98" s="107"/>
      <c r="J98" s="107"/>
      <c r="K98" s="107"/>
      <c r="L98" s="107"/>
      <c r="M98" s="107"/>
      <c r="N98" s="40">
        <f>G98+D98</f>
        <v>350500</v>
      </c>
    </row>
    <row r="99" spans="1:14" ht="20.25" customHeight="1" hidden="1">
      <c r="A99" s="265">
        <v>1513105</v>
      </c>
      <c r="B99" s="301" t="s">
        <v>177</v>
      </c>
      <c r="C99" s="31" t="s">
        <v>302</v>
      </c>
      <c r="D99" s="40">
        <v>0</v>
      </c>
      <c r="E99" s="107"/>
      <c r="F99" s="107"/>
      <c r="G99" s="389">
        <f>H99+K99</f>
        <v>0</v>
      </c>
      <c r="H99" s="107"/>
      <c r="I99" s="107"/>
      <c r="J99" s="107"/>
      <c r="K99" s="326"/>
      <c r="L99" s="326"/>
      <c r="M99" s="326"/>
      <c r="N99" s="40">
        <f>G99+D99</f>
        <v>0</v>
      </c>
    </row>
    <row r="100" spans="1:14" ht="63.75" customHeight="1">
      <c r="A100" s="265">
        <v>1513190</v>
      </c>
      <c r="B100" s="392" t="s">
        <v>214</v>
      </c>
      <c r="C100" s="130" t="s">
        <v>303</v>
      </c>
      <c r="D100" s="40">
        <v>135000</v>
      </c>
      <c r="E100" s="107"/>
      <c r="F100" s="107"/>
      <c r="G100" s="389"/>
      <c r="H100" s="107"/>
      <c r="I100" s="107"/>
      <c r="J100" s="107"/>
      <c r="K100" s="107"/>
      <c r="L100" s="107"/>
      <c r="M100" s="107"/>
      <c r="N100" s="40">
        <f>G100+D100</f>
        <v>135000</v>
      </c>
    </row>
    <row r="101" spans="1:14" ht="18.75" customHeight="1">
      <c r="A101" s="265">
        <v>1513202</v>
      </c>
      <c r="B101" s="128" t="s">
        <v>216</v>
      </c>
      <c r="C101" s="72" t="s">
        <v>217</v>
      </c>
      <c r="D101" s="40">
        <v>17500</v>
      </c>
      <c r="E101" s="107"/>
      <c r="F101" s="107"/>
      <c r="G101" s="389"/>
      <c r="H101" s="107"/>
      <c r="I101" s="107"/>
      <c r="J101" s="107"/>
      <c r="K101" s="107"/>
      <c r="L101" s="107"/>
      <c r="M101" s="107"/>
      <c r="N101" s="40">
        <f>G101+D101</f>
        <v>17500</v>
      </c>
    </row>
    <row r="102" spans="1:14" ht="32.25" customHeight="1">
      <c r="A102" s="265">
        <v>1513049</v>
      </c>
      <c r="B102" s="301" t="s">
        <v>31</v>
      </c>
      <c r="C102" s="71" t="s">
        <v>304</v>
      </c>
      <c r="D102" s="40">
        <v>10011700</v>
      </c>
      <c r="E102" s="40"/>
      <c r="F102" s="40"/>
      <c r="G102" s="389">
        <f>H102+K102</f>
        <v>0</v>
      </c>
      <c r="H102" s="40"/>
      <c r="I102" s="40"/>
      <c r="J102" s="40"/>
      <c r="K102" s="40"/>
      <c r="L102" s="40"/>
      <c r="M102" s="40"/>
      <c r="N102" s="40">
        <f t="shared" si="12"/>
        <v>10011700</v>
      </c>
    </row>
    <row r="103" spans="1:14" ht="15">
      <c r="A103" s="280"/>
      <c r="B103" s="387" t="s">
        <v>150</v>
      </c>
      <c r="C103" s="388" t="s">
        <v>276</v>
      </c>
      <c r="D103" s="40">
        <f>D102</f>
        <v>10011700</v>
      </c>
      <c r="E103" s="40"/>
      <c r="F103" s="40"/>
      <c r="G103" s="389"/>
      <c r="H103" s="40"/>
      <c r="I103" s="40"/>
      <c r="J103" s="40"/>
      <c r="K103" s="40"/>
      <c r="L103" s="40"/>
      <c r="M103" s="40"/>
      <c r="N103" s="40">
        <f t="shared" si="12"/>
        <v>10011700</v>
      </c>
    </row>
    <row r="104" spans="1:14" ht="44.25" customHeight="1">
      <c r="A104" s="265">
        <v>1513182</v>
      </c>
      <c r="B104" s="392" t="s">
        <v>72</v>
      </c>
      <c r="C104" s="32" t="s">
        <v>305</v>
      </c>
      <c r="D104" s="32">
        <v>33020</v>
      </c>
      <c r="E104" s="40"/>
      <c r="F104" s="40"/>
      <c r="G104" s="389">
        <f>H104+K104</f>
        <v>0</v>
      </c>
      <c r="H104" s="40"/>
      <c r="I104" s="40"/>
      <c r="J104" s="40"/>
      <c r="K104" s="40"/>
      <c r="L104" s="40"/>
      <c r="M104" s="40"/>
      <c r="N104" s="40">
        <f t="shared" si="12"/>
        <v>33020</v>
      </c>
    </row>
    <row r="105" spans="1:14" ht="17.25" customHeight="1">
      <c r="A105" s="265">
        <v>1513183</v>
      </c>
      <c r="B105" s="128" t="s">
        <v>74</v>
      </c>
      <c r="C105" s="32" t="s">
        <v>75</v>
      </c>
      <c r="D105" s="40">
        <v>2772</v>
      </c>
      <c r="E105" s="40"/>
      <c r="F105" s="40"/>
      <c r="G105" s="389">
        <f>H105+K105</f>
        <v>0</v>
      </c>
      <c r="H105" s="40"/>
      <c r="I105" s="40"/>
      <c r="J105" s="40"/>
      <c r="K105" s="40"/>
      <c r="L105" s="40"/>
      <c r="M105" s="40"/>
      <c r="N105" s="40">
        <f t="shared" si="12"/>
        <v>2772</v>
      </c>
    </row>
    <row r="106" spans="1:14" s="396" customFormat="1" ht="29.25" customHeight="1">
      <c r="A106" s="265">
        <v>1513030</v>
      </c>
      <c r="B106" s="393" t="s">
        <v>306</v>
      </c>
      <c r="C106" s="394" t="s">
        <v>307</v>
      </c>
      <c r="D106" s="395">
        <f aca="true" t="shared" si="14" ref="D106:N106">D107+D109</f>
        <v>1547700</v>
      </c>
      <c r="E106" s="395">
        <f t="shared" si="14"/>
        <v>0</v>
      </c>
      <c r="F106" s="395">
        <f t="shared" si="14"/>
        <v>0</v>
      </c>
      <c r="G106" s="395">
        <f t="shared" si="14"/>
        <v>0</v>
      </c>
      <c r="H106" s="395">
        <f t="shared" si="14"/>
        <v>0</v>
      </c>
      <c r="I106" s="395">
        <f t="shared" si="14"/>
        <v>0</v>
      </c>
      <c r="J106" s="395">
        <f t="shared" si="14"/>
        <v>0</v>
      </c>
      <c r="K106" s="395">
        <f t="shared" si="14"/>
        <v>0</v>
      </c>
      <c r="L106" s="395"/>
      <c r="M106" s="395">
        <f t="shared" si="14"/>
        <v>0</v>
      </c>
      <c r="N106" s="395">
        <f t="shared" si="14"/>
        <v>1547700</v>
      </c>
    </row>
    <row r="107" spans="1:14" ht="32.25" customHeight="1">
      <c r="A107" s="265">
        <v>1513035</v>
      </c>
      <c r="B107" s="301" t="s">
        <v>51</v>
      </c>
      <c r="C107" s="397" t="s">
        <v>52</v>
      </c>
      <c r="D107" s="40">
        <v>1481800</v>
      </c>
      <c r="E107" s="40"/>
      <c r="F107" s="40"/>
      <c r="G107" s="395">
        <f>H107+K107</f>
        <v>0</v>
      </c>
      <c r="H107" s="40"/>
      <c r="I107" s="40"/>
      <c r="J107" s="40"/>
      <c r="K107" s="40"/>
      <c r="L107" s="40"/>
      <c r="M107" s="40"/>
      <c r="N107" s="40">
        <f>G107+D107</f>
        <v>1481800</v>
      </c>
    </row>
    <row r="108" spans="1:14" ht="18" customHeight="1">
      <c r="A108" s="280"/>
      <c r="B108" s="387" t="s">
        <v>150</v>
      </c>
      <c r="C108" s="388" t="s">
        <v>276</v>
      </c>
      <c r="D108" s="40">
        <f>D107</f>
        <v>1481800</v>
      </c>
      <c r="E108" s="40"/>
      <c r="F108" s="40"/>
      <c r="G108" s="395">
        <f>H108+K108</f>
        <v>0</v>
      </c>
      <c r="H108" s="40"/>
      <c r="I108" s="40"/>
      <c r="J108" s="40"/>
      <c r="K108" s="40"/>
      <c r="L108" s="40"/>
      <c r="M108" s="40"/>
      <c r="N108" s="40">
        <f>G108+D108</f>
        <v>1481800</v>
      </c>
    </row>
    <row r="109" spans="1:14" ht="32.25" customHeight="1">
      <c r="A109" s="265">
        <v>1513037</v>
      </c>
      <c r="B109" s="301" t="s">
        <v>53</v>
      </c>
      <c r="C109" s="397" t="s">
        <v>56</v>
      </c>
      <c r="D109" s="40">
        <v>65900</v>
      </c>
      <c r="E109" s="40"/>
      <c r="F109" s="40"/>
      <c r="G109" s="395">
        <f>H109+K109</f>
        <v>0</v>
      </c>
      <c r="H109" s="40"/>
      <c r="I109" s="40"/>
      <c r="J109" s="40"/>
      <c r="K109" s="40"/>
      <c r="L109" s="40"/>
      <c r="M109" s="40"/>
      <c r="N109" s="40">
        <f>G109+D109</f>
        <v>65900</v>
      </c>
    </row>
    <row r="110" spans="1:14" ht="18" customHeight="1">
      <c r="A110" s="280"/>
      <c r="B110" s="387" t="s">
        <v>150</v>
      </c>
      <c r="C110" s="388" t="s">
        <v>276</v>
      </c>
      <c r="D110" s="40">
        <f>D109</f>
        <v>65900</v>
      </c>
      <c r="E110" s="40"/>
      <c r="F110" s="40"/>
      <c r="G110" s="395">
        <f>H110+K110</f>
        <v>0</v>
      </c>
      <c r="H110" s="40"/>
      <c r="I110" s="40"/>
      <c r="J110" s="40"/>
      <c r="K110" s="40"/>
      <c r="L110" s="40"/>
      <c r="M110" s="40"/>
      <c r="N110" s="40">
        <f>G110+D110</f>
        <v>65900</v>
      </c>
    </row>
    <row r="111" spans="1:14" ht="18" customHeight="1">
      <c r="A111" s="398">
        <v>1513602</v>
      </c>
      <c r="B111" s="387" t="s">
        <v>185</v>
      </c>
      <c r="C111" s="72" t="s">
        <v>189</v>
      </c>
      <c r="D111" s="40">
        <v>5000</v>
      </c>
      <c r="E111" s="40"/>
      <c r="F111" s="40"/>
      <c r="G111" s="326">
        <f>H111+K111</f>
        <v>10000</v>
      </c>
      <c r="H111" s="40"/>
      <c r="I111" s="40"/>
      <c r="J111" s="40"/>
      <c r="K111" s="40">
        <v>10000</v>
      </c>
      <c r="L111" s="40">
        <v>10000</v>
      </c>
      <c r="M111" s="40"/>
      <c r="N111" s="40">
        <f>G111+D111</f>
        <v>15000</v>
      </c>
    </row>
    <row r="112" spans="1:14" ht="33" customHeight="1">
      <c r="A112" s="265">
        <v>1100000</v>
      </c>
      <c r="B112" s="287"/>
      <c r="C112" s="399" t="s">
        <v>308</v>
      </c>
      <c r="D112" s="400">
        <f>D114</f>
        <v>1035266.4700000001</v>
      </c>
      <c r="E112" s="401">
        <f aca="true" t="shared" si="15" ref="E112:N112">E114</f>
        <v>632960</v>
      </c>
      <c r="F112" s="401">
        <f t="shared" si="15"/>
        <v>7000</v>
      </c>
      <c r="G112" s="401">
        <f t="shared" si="15"/>
        <v>0</v>
      </c>
      <c r="H112" s="401">
        <f t="shared" si="15"/>
        <v>0</v>
      </c>
      <c r="I112" s="401">
        <f t="shared" si="15"/>
        <v>0</v>
      </c>
      <c r="J112" s="401">
        <f t="shared" si="15"/>
        <v>0</v>
      </c>
      <c r="K112" s="401">
        <f t="shared" si="15"/>
        <v>0</v>
      </c>
      <c r="L112" s="401">
        <f t="shared" si="15"/>
        <v>0</v>
      </c>
      <c r="M112" s="401">
        <f t="shared" si="15"/>
        <v>0</v>
      </c>
      <c r="N112" s="400">
        <f t="shared" si="15"/>
        <v>1035266.4700000001</v>
      </c>
    </row>
    <row r="113" spans="1:14" ht="35.25" customHeight="1">
      <c r="A113" s="265">
        <v>1110000</v>
      </c>
      <c r="B113" s="287"/>
      <c r="C113" s="399" t="s">
        <v>308</v>
      </c>
      <c r="D113" s="400">
        <f>D112</f>
        <v>1035266.4700000001</v>
      </c>
      <c r="E113" s="401">
        <f aca="true" t="shared" si="16" ref="E113:N113">E112</f>
        <v>632960</v>
      </c>
      <c r="F113" s="401">
        <f t="shared" si="16"/>
        <v>7000</v>
      </c>
      <c r="G113" s="401">
        <f t="shared" si="16"/>
        <v>0</v>
      </c>
      <c r="H113" s="401">
        <f t="shared" si="16"/>
        <v>0</v>
      </c>
      <c r="I113" s="401">
        <f t="shared" si="16"/>
        <v>0</v>
      </c>
      <c r="J113" s="401">
        <f t="shared" si="16"/>
        <v>0</v>
      </c>
      <c r="K113" s="401">
        <f t="shared" si="16"/>
        <v>0</v>
      </c>
      <c r="L113" s="401">
        <f t="shared" si="16"/>
        <v>0</v>
      </c>
      <c r="M113" s="401">
        <f t="shared" si="16"/>
        <v>0</v>
      </c>
      <c r="N113" s="400">
        <f t="shared" si="16"/>
        <v>1035266.4700000001</v>
      </c>
    </row>
    <row r="114" spans="1:15" ht="15.75">
      <c r="A114" s="265">
        <v>1115000</v>
      </c>
      <c r="B114" s="301" t="s">
        <v>309</v>
      </c>
      <c r="C114" s="397" t="s">
        <v>36</v>
      </c>
      <c r="D114" s="402">
        <f>SUM(D115:D117)</f>
        <v>1035266.4700000001</v>
      </c>
      <c r="E114" s="395">
        <f>SUM(E115:E117)</f>
        <v>632960</v>
      </c>
      <c r="F114" s="395">
        <f>SUM(F115:F117)</f>
        <v>7000</v>
      </c>
      <c r="G114" s="395">
        <f>H114+M114</f>
        <v>0</v>
      </c>
      <c r="H114" s="395">
        <f>SUM(H115:H117)</f>
        <v>0</v>
      </c>
      <c r="I114" s="395">
        <f>SUM(I115:I117)</f>
        <v>0</v>
      </c>
      <c r="J114" s="395">
        <f>SUM(J115:J117)</f>
        <v>0</v>
      </c>
      <c r="K114" s="395">
        <f>SUM(K115:K117)</f>
        <v>0</v>
      </c>
      <c r="L114" s="395"/>
      <c r="M114" s="395">
        <f>SUM(M115:M117)</f>
        <v>0</v>
      </c>
      <c r="N114" s="403">
        <f>D114+G114</f>
        <v>1035266.4700000001</v>
      </c>
      <c r="O114" s="396"/>
    </row>
    <row r="115" spans="1:14" ht="30">
      <c r="A115" s="265">
        <v>1115022</v>
      </c>
      <c r="B115" s="301" t="s">
        <v>119</v>
      </c>
      <c r="C115" s="397" t="s">
        <v>120</v>
      </c>
      <c r="D115" s="273">
        <v>641575.65</v>
      </c>
      <c r="E115" s="40">
        <v>436660</v>
      </c>
      <c r="F115" s="40">
        <v>3500</v>
      </c>
      <c r="G115" s="326">
        <f>H115+M115</f>
        <v>0</v>
      </c>
      <c r="H115" s="40"/>
      <c r="I115" s="40"/>
      <c r="J115" s="40"/>
      <c r="K115" s="40"/>
      <c r="L115" s="40"/>
      <c r="M115" s="40"/>
      <c r="N115" s="273">
        <f>D115+G115</f>
        <v>641575.65</v>
      </c>
    </row>
    <row r="116" spans="1:14" ht="15.75">
      <c r="A116" s="265">
        <v>1115101</v>
      </c>
      <c r="B116" s="301" t="s">
        <v>121</v>
      </c>
      <c r="C116" s="397" t="s">
        <v>122</v>
      </c>
      <c r="D116" s="273">
        <v>269461.92</v>
      </c>
      <c r="E116" s="40">
        <v>108100</v>
      </c>
      <c r="F116" s="40">
        <v>3500</v>
      </c>
      <c r="G116" s="326">
        <f>H116+M116</f>
        <v>0</v>
      </c>
      <c r="H116" s="40"/>
      <c r="I116" s="40"/>
      <c r="J116" s="40"/>
      <c r="K116" s="40"/>
      <c r="L116" s="40"/>
      <c r="M116" s="40"/>
      <c r="N116" s="273">
        <f>D116+G116</f>
        <v>269461.92</v>
      </c>
    </row>
    <row r="117" spans="1:14" ht="30">
      <c r="A117" s="265">
        <v>1115050</v>
      </c>
      <c r="B117" s="301" t="s">
        <v>123</v>
      </c>
      <c r="C117" s="397" t="s">
        <v>310</v>
      </c>
      <c r="D117" s="273">
        <v>124228.9</v>
      </c>
      <c r="E117" s="40">
        <v>88200</v>
      </c>
      <c r="F117" s="40"/>
      <c r="G117" s="326">
        <f>H117+M117</f>
        <v>0</v>
      </c>
      <c r="H117" s="40"/>
      <c r="I117" s="40"/>
      <c r="J117" s="40"/>
      <c r="K117" s="40"/>
      <c r="L117" s="40"/>
      <c r="M117" s="40"/>
      <c r="N117" s="273">
        <f>D117+G117</f>
        <v>124228.9</v>
      </c>
    </row>
    <row r="118" spans="1:14" ht="30" customHeight="1">
      <c r="A118" s="265">
        <v>2400000</v>
      </c>
      <c r="B118" s="287"/>
      <c r="C118" s="404" t="s">
        <v>311</v>
      </c>
      <c r="D118" s="107">
        <f>D120+D125</f>
        <v>5427499</v>
      </c>
      <c r="E118" s="107">
        <f>E120+E125+E128</f>
        <v>3340230</v>
      </c>
      <c r="F118" s="107">
        <f aca="true" t="shared" si="17" ref="F118:N118">F120+F125+F128</f>
        <v>134160</v>
      </c>
      <c r="G118" s="107">
        <f t="shared" si="17"/>
        <v>161000</v>
      </c>
      <c r="H118" s="107">
        <f t="shared" si="17"/>
        <v>150000</v>
      </c>
      <c r="I118" s="107">
        <f t="shared" si="17"/>
        <v>110052</v>
      </c>
      <c r="J118" s="107">
        <f t="shared" si="17"/>
        <v>0</v>
      </c>
      <c r="K118" s="107">
        <f t="shared" si="17"/>
        <v>11000</v>
      </c>
      <c r="L118" s="107">
        <f t="shared" si="17"/>
        <v>2500</v>
      </c>
      <c r="M118" s="107">
        <f t="shared" si="17"/>
        <v>2500</v>
      </c>
      <c r="N118" s="107">
        <f t="shared" si="17"/>
        <v>5588499</v>
      </c>
    </row>
    <row r="119" spans="1:14" ht="34.5" customHeight="1">
      <c r="A119" s="265">
        <v>2410000</v>
      </c>
      <c r="B119" s="287"/>
      <c r="C119" s="404" t="s">
        <v>311</v>
      </c>
      <c r="D119" s="107">
        <f>D118</f>
        <v>5427499</v>
      </c>
      <c r="E119" s="107">
        <f aca="true" t="shared" si="18" ref="E119:N119">E118</f>
        <v>3340230</v>
      </c>
      <c r="F119" s="107">
        <f t="shared" si="18"/>
        <v>134160</v>
      </c>
      <c r="G119" s="107">
        <f t="shared" si="18"/>
        <v>161000</v>
      </c>
      <c r="H119" s="107">
        <f t="shared" si="18"/>
        <v>150000</v>
      </c>
      <c r="I119" s="107">
        <f t="shared" si="18"/>
        <v>110052</v>
      </c>
      <c r="J119" s="107">
        <f t="shared" si="18"/>
        <v>0</v>
      </c>
      <c r="K119" s="107">
        <f t="shared" si="18"/>
        <v>11000</v>
      </c>
      <c r="L119" s="107">
        <f t="shared" si="18"/>
        <v>2500</v>
      </c>
      <c r="M119" s="107">
        <f t="shared" si="18"/>
        <v>2500</v>
      </c>
      <c r="N119" s="107">
        <f t="shared" si="18"/>
        <v>5588499</v>
      </c>
    </row>
    <row r="120" spans="1:14" ht="15.75">
      <c r="A120" s="265">
        <v>2414000</v>
      </c>
      <c r="B120" s="393" t="s">
        <v>312</v>
      </c>
      <c r="C120" s="394" t="s">
        <v>313</v>
      </c>
      <c r="D120" s="395">
        <f>SUM(D121:D124)</f>
        <v>5208959</v>
      </c>
      <c r="E120" s="395">
        <f aca="true" t="shared" si="19" ref="E120:N120">E121+E122+E123+E124</f>
        <v>3340230</v>
      </c>
      <c r="F120" s="395">
        <f t="shared" si="19"/>
        <v>134160</v>
      </c>
      <c r="G120" s="395">
        <f t="shared" si="19"/>
        <v>161000</v>
      </c>
      <c r="H120" s="395">
        <f t="shared" si="19"/>
        <v>150000</v>
      </c>
      <c r="I120" s="395">
        <f t="shared" si="19"/>
        <v>110052</v>
      </c>
      <c r="J120" s="395">
        <f t="shared" si="19"/>
        <v>0</v>
      </c>
      <c r="K120" s="395">
        <f t="shared" si="19"/>
        <v>11000</v>
      </c>
      <c r="L120" s="395">
        <f t="shared" si="19"/>
        <v>2500</v>
      </c>
      <c r="M120" s="395">
        <f t="shared" si="19"/>
        <v>2500</v>
      </c>
      <c r="N120" s="395">
        <f t="shared" si="19"/>
        <v>5369959</v>
      </c>
    </row>
    <row r="121" spans="1:14" ht="15.75">
      <c r="A121" s="265">
        <v>2414060</v>
      </c>
      <c r="B121" s="301" t="s">
        <v>111</v>
      </c>
      <c r="C121" s="71" t="s">
        <v>112</v>
      </c>
      <c r="D121" s="40">
        <v>1225745</v>
      </c>
      <c r="E121" s="40">
        <v>689595</v>
      </c>
      <c r="F121" s="40">
        <v>47530</v>
      </c>
      <c r="G121" s="40">
        <f>H121+K121</f>
        <v>1500</v>
      </c>
      <c r="H121" s="40"/>
      <c r="I121" s="40">
        <v>0</v>
      </c>
      <c r="J121" s="40">
        <v>0</v>
      </c>
      <c r="K121" s="40">
        <v>1500</v>
      </c>
      <c r="L121" s="40"/>
      <c r="M121" s="40"/>
      <c r="N121" s="40">
        <f aca="true" t="shared" si="20" ref="N121:N128">G121+D121</f>
        <v>1227245</v>
      </c>
    </row>
    <row r="122" spans="1:14" ht="15.75">
      <c r="A122" s="265">
        <v>2414090</v>
      </c>
      <c r="B122" s="301" t="s">
        <v>113</v>
      </c>
      <c r="C122" s="71" t="s">
        <v>114</v>
      </c>
      <c r="D122" s="40">
        <v>790106</v>
      </c>
      <c r="E122" s="40">
        <v>503090</v>
      </c>
      <c r="F122" s="40">
        <v>7740</v>
      </c>
      <c r="G122" s="40">
        <f>H122+K122</f>
        <v>0</v>
      </c>
      <c r="H122" s="40"/>
      <c r="I122" s="40">
        <v>0</v>
      </c>
      <c r="J122" s="40">
        <v>0</v>
      </c>
      <c r="K122" s="40"/>
      <c r="L122" s="40"/>
      <c r="M122" s="40"/>
      <c r="N122" s="40">
        <f t="shared" si="20"/>
        <v>790106</v>
      </c>
    </row>
    <row r="123" spans="1:14" ht="15.75">
      <c r="A123" s="265">
        <v>2414100</v>
      </c>
      <c r="B123" s="301" t="s">
        <v>115</v>
      </c>
      <c r="C123" s="71" t="s">
        <v>116</v>
      </c>
      <c r="D123" s="40">
        <v>2809121</v>
      </c>
      <c r="E123" s="40">
        <v>1950110</v>
      </c>
      <c r="F123" s="40">
        <v>71220</v>
      </c>
      <c r="G123" s="40">
        <f>H123+K123</f>
        <v>152500</v>
      </c>
      <c r="H123" s="40">
        <v>150000</v>
      </c>
      <c r="I123" s="40">
        <v>110052</v>
      </c>
      <c r="J123" s="40">
        <v>0</v>
      </c>
      <c r="K123" s="40">
        <v>2500</v>
      </c>
      <c r="L123" s="40">
        <v>2500</v>
      </c>
      <c r="M123" s="40">
        <v>2500</v>
      </c>
      <c r="N123" s="40">
        <f t="shared" si="20"/>
        <v>2961621</v>
      </c>
    </row>
    <row r="124" spans="1:14" ht="15.75">
      <c r="A124" s="265">
        <v>2414801</v>
      </c>
      <c r="B124" s="301" t="s">
        <v>117</v>
      </c>
      <c r="C124" s="71" t="s">
        <v>118</v>
      </c>
      <c r="D124" s="40">
        <v>383987</v>
      </c>
      <c r="E124" s="40">
        <v>197435</v>
      </c>
      <c r="F124" s="40">
        <v>7670</v>
      </c>
      <c r="G124" s="40">
        <f>H124+K124</f>
        <v>7000</v>
      </c>
      <c r="H124" s="40">
        <v>0</v>
      </c>
      <c r="I124" s="40">
        <v>0</v>
      </c>
      <c r="J124" s="40"/>
      <c r="K124" s="40">
        <v>7000</v>
      </c>
      <c r="L124" s="40"/>
      <c r="M124" s="40"/>
      <c r="N124" s="40">
        <f t="shared" si="20"/>
        <v>390987</v>
      </c>
    </row>
    <row r="125" spans="1:14" ht="15.75">
      <c r="A125" s="265">
        <v>2417200</v>
      </c>
      <c r="B125" s="301" t="s">
        <v>49</v>
      </c>
      <c r="C125" s="394" t="s">
        <v>50</v>
      </c>
      <c r="D125" s="395">
        <f>D126+D127</f>
        <v>218540</v>
      </c>
      <c r="E125" s="395"/>
      <c r="F125" s="395"/>
      <c r="G125" s="395">
        <v>0</v>
      </c>
      <c r="H125" s="395">
        <v>0</v>
      </c>
      <c r="I125" s="395"/>
      <c r="J125" s="395"/>
      <c r="K125" s="395"/>
      <c r="L125" s="395"/>
      <c r="M125" s="395"/>
      <c r="N125" s="40">
        <f t="shared" si="20"/>
        <v>218540</v>
      </c>
    </row>
    <row r="126" spans="1:14" ht="15.75">
      <c r="A126" s="265">
        <v>2417211</v>
      </c>
      <c r="B126" s="301" t="s">
        <v>34</v>
      </c>
      <c r="C126" s="397" t="s">
        <v>314</v>
      </c>
      <c r="D126" s="40">
        <v>37300</v>
      </c>
      <c r="E126" s="40"/>
      <c r="F126" s="40"/>
      <c r="G126" s="40">
        <f>H126</f>
        <v>0</v>
      </c>
      <c r="H126" s="40">
        <v>0</v>
      </c>
      <c r="I126" s="40"/>
      <c r="J126" s="40"/>
      <c r="K126" s="40"/>
      <c r="L126" s="40"/>
      <c r="M126" s="40"/>
      <c r="N126" s="40">
        <f t="shared" si="20"/>
        <v>37300</v>
      </c>
    </row>
    <row r="127" spans="1:14" ht="15.75">
      <c r="A127" s="265">
        <v>2417212</v>
      </c>
      <c r="B127" s="301" t="s">
        <v>35</v>
      </c>
      <c r="C127" s="71" t="s">
        <v>315</v>
      </c>
      <c r="D127" s="40">
        <v>181240</v>
      </c>
      <c r="E127" s="40"/>
      <c r="F127" s="40"/>
      <c r="G127" s="40">
        <f>H127</f>
        <v>0</v>
      </c>
      <c r="H127" s="40"/>
      <c r="I127" s="40"/>
      <c r="J127" s="40"/>
      <c r="K127" s="40"/>
      <c r="L127" s="40"/>
      <c r="M127" s="40"/>
      <c r="N127" s="40">
        <f t="shared" si="20"/>
        <v>181240</v>
      </c>
    </row>
    <row r="128" spans="1:17" ht="15" hidden="1">
      <c r="A128" s="280"/>
      <c r="B128" s="405" t="s">
        <v>190</v>
      </c>
      <c r="C128" s="394" t="s">
        <v>212</v>
      </c>
      <c r="D128" s="395"/>
      <c r="E128" s="395"/>
      <c r="F128" s="395"/>
      <c r="G128" s="326">
        <f>H128+K128</f>
        <v>0</v>
      </c>
      <c r="H128" s="395"/>
      <c r="I128" s="395"/>
      <c r="J128" s="395"/>
      <c r="K128" s="395"/>
      <c r="L128" s="395"/>
      <c r="M128" s="395"/>
      <c r="N128" s="406">
        <f t="shared" si="20"/>
        <v>0</v>
      </c>
      <c r="O128" s="396"/>
      <c r="P128" s="396"/>
      <c r="Q128" s="396"/>
    </row>
    <row r="129" spans="1:14" ht="30" customHeight="1">
      <c r="A129" s="407">
        <v>7600000</v>
      </c>
      <c r="B129" s="287"/>
      <c r="C129" s="404" t="s">
        <v>316</v>
      </c>
      <c r="D129" s="408">
        <f>D130</f>
        <v>19790688</v>
      </c>
      <c r="E129" s="408">
        <f aca="true" t="shared" si="21" ref="E129:N129">E130</f>
        <v>0</v>
      </c>
      <c r="F129" s="408">
        <f t="shared" si="21"/>
        <v>0</v>
      </c>
      <c r="G129" s="408">
        <f t="shared" si="21"/>
        <v>3163227.0500000003</v>
      </c>
      <c r="H129" s="408">
        <f t="shared" si="21"/>
        <v>1058038.37</v>
      </c>
      <c r="I129" s="107">
        <f t="shared" si="21"/>
        <v>0</v>
      </c>
      <c r="J129" s="107">
        <f t="shared" si="21"/>
        <v>0</v>
      </c>
      <c r="K129" s="107">
        <f t="shared" si="21"/>
        <v>2105188.68</v>
      </c>
      <c r="L129" s="107">
        <f t="shared" si="21"/>
        <v>0</v>
      </c>
      <c r="M129" s="107">
        <f t="shared" si="21"/>
        <v>0</v>
      </c>
      <c r="N129" s="408">
        <f t="shared" si="21"/>
        <v>22953915.05</v>
      </c>
    </row>
    <row r="130" spans="1:14" ht="34.5" customHeight="1">
      <c r="A130" s="407">
        <v>7610000</v>
      </c>
      <c r="B130" s="287"/>
      <c r="C130" s="404" t="s">
        <v>316</v>
      </c>
      <c r="D130" s="400">
        <f>D131+D132+D137+D139+D140</f>
        <v>19790688</v>
      </c>
      <c r="E130" s="400">
        <f aca="true" t="shared" si="22" ref="E130:N130">E131+E132+E137+E139+E140</f>
        <v>0</v>
      </c>
      <c r="F130" s="400">
        <f t="shared" si="22"/>
        <v>0</v>
      </c>
      <c r="G130" s="400">
        <f t="shared" si="22"/>
        <v>3163227.0500000003</v>
      </c>
      <c r="H130" s="400">
        <f t="shared" si="22"/>
        <v>1058038.37</v>
      </c>
      <c r="I130" s="400">
        <f t="shared" si="22"/>
        <v>0</v>
      </c>
      <c r="J130" s="400">
        <f t="shared" si="22"/>
        <v>0</v>
      </c>
      <c r="K130" s="400">
        <f t="shared" si="22"/>
        <v>2105188.68</v>
      </c>
      <c r="L130" s="400">
        <f t="shared" si="22"/>
        <v>0</v>
      </c>
      <c r="M130" s="400">
        <f t="shared" si="22"/>
        <v>0</v>
      </c>
      <c r="N130" s="400">
        <f t="shared" si="22"/>
        <v>22953915.05</v>
      </c>
    </row>
    <row r="131" spans="1:14" ht="19.5" customHeight="1">
      <c r="A131" s="265">
        <v>7618010</v>
      </c>
      <c r="B131" s="405" t="s">
        <v>219</v>
      </c>
      <c r="C131" s="397" t="s">
        <v>220</v>
      </c>
      <c r="D131" s="32">
        <v>1428000</v>
      </c>
      <c r="E131" s="107"/>
      <c r="F131" s="107"/>
      <c r="G131" s="273">
        <f aca="true" t="shared" si="23" ref="G131:G137">H131+K131</f>
        <v>0</v>
      </c>
      <c r="H131" s="408"/>
      <c r="I131" s="408"/>
      <c r="J131" s="408"/>
      <c r="K131" s="408"/>
      <c r="L131" s="107"/>
      <c r="M131" s="107"/>
      <c r="N131" s="273">
        <f aca="true" t="shared" si="24" ref="N131:N137">D131+G131</f>
        <v>1428000</v>
      </c>
    </row>
    <row r="132" spans="1:14" ht="42" customHeight="1">
      <c r="A132" s="265">
        <v>7618200</v>
      </c>
      <c r="B132" s="301" t="s">
        <v>39</v>
      </c>
      <c r="C132" s="409" t="s">
        <v>317</v>
      </c>
      <c r="D132" s="40">
        <v>18200588</v>
      </c>
      <c r="E132" s="40"/>
      <c r="F132" s="40"/>
      <c r="G132" s="273">
        <f t="shared" si="23"/>
        <v>0</v>
      </c>
      <c r="H132" s="273"/>
      <c r="I132" s="273"/>
      <c r="J132" s="273"/>
      <c r="K132" s="273"/>
      <c r="L132" s="40"/>
      <c r="M132" s="40"/>
      <c r="N132" s="273">
        <f t="shared" si="24"/>
        <v>18200588</v>
      </c>
    </row>
    <row r="133" spans="1:14" ht="18" customHeight="1" hidden="1">
      <c r="A133" s="280"/>
      <c r="B133" s="301" t="s">
        <v>182</v>
      </c>
      <c r="C133" s="31" t="s">
        <v>186</v>
      </c>
      <c r="D133" s="40"/>
      <c r="E133" s="40"/>
      <c r="F133" s="40"/>
      <c r="G133" s="273">
        <f t="shared" si="23"/>
        <v>0</v>
      </c>
      <c r="H133" s="273"/>
      <c r="I133" s="273"/>
      <c r="J133" s="273"/>
      <c r="K133" s="273"/>
      <c r="L133" s="40"/>
      <c r="M133" s="40"/>
      <c r="N133" s="273">
        <f t="shared" si="24"/>
        <v>0</v>
      </c>
    </row>
    <row r="134" spans="1:14" ht="0.75" customHeight="1" hidden="1">
      <c r="A134" s="280"/>
      <c r="B134" s="301" t="s">
        <v>203</v>
      </c>
      <c r="C134" s="31" t="s">
        <v>204</v>
      </c>
      <c r="D134" s="40"/>
      <c r="E134" s="40"/>
      <c r="F134" s="40"/>
      <c r="G134" s="273"/>
      <c r="H134" s="273"/>
      <c r="I134" s="273"/>
      <c r="J134" s="273"/>
      <c r="K134" s="273"/>
      <c r="L134" s="40"/>
      <c r="M134" s="40"/>
      <c r="N134" s="273">
        <f t="shared" si="24"/>
        <v>0</v>
      </c>
    </row>
    <row r="135" spans="1:14" ht="1.5" customHeight="1" hidden="1">
      <c r="A135" s="280"/>
      <c r="B135" s="301" t="s">
        <v>201</v>
      </c>
      <c r="C135" s="31" t="s">
        <v>202</v>
      </c>
      <c r="D135" s="40"/>
      <c r="E135" s="40"/>
      <c r="F135" s="40"/>
      <c r="G135" s="273"/>
      <c r="H135" s="273"/>
      <c r="I135" s="273"/>
      <c r="J135" s="273"/>
      <c r="K135" s="273"/>
      <c r="L135" s="40"/>
      <c r="M135" s="40"/>
      <c r="N135" s="273">
        <f t="shared" si="24"/>
        <v>0</v>
      </c>
    </row>
    <row r="136" spans="1:14" ht="18.75" customHeight="1" hidden="1">
      <c r="A136" s="280"/>
      <c r="B136" s="301" t="s">
        <v>194</v>
      </c>
      <c r="C136" s="72" t="s">
        <v>195</v>
      </c>
      <c r="D136" s="40"/>
      <c r="E136" s="40"/>
      <c r="F136" s="40"/>
      <c r="G136" s="273">
        <f t="shared" si="23"/>
        <v>0</v>
      </c>
      <c r="H136" s="273"/>
      <c r="I136" s="273"/>
      <c r="J136" s="273"/>
      <c r="K136" s="273"/>
      <c r="L136" s="40"/>
      <c r="M136" s="40"/>
      <c r="N136" s="273">
        <f t="shared" si="24"/>
        <v>0</v>
      </c>
    </row>
    <row r="137" spans="1:14" ht="48" customHeight="1">
      <c r="A137" s="265">
        <v>7618430</v>
      </c>
      <c r="B137" s="301" t="s">
        <v>151</v>
      </c>
      <c r="C137" s="31" t="s">
        <v>152</v>
      </c>
      <c r="D137" s="40"/>
      <c r="E137" s="40"/>
      <c r="F137" s="40"/>
      <c r="G137" s="273">
        <f t="shared" si="23"/>
        <v>3163227.0500000003</v>
      </c>
      <c r="H137" s="273">
        <v>1058038.37</v>
      </c>
      <c r="I137" s="273"/>
      <c r="J137" s="273"/>
      <c r="K137" s="273">
        <v>2105188.68</v>
      </c>
      <c r="L137" s="40"/>
      <c r="M137" s="40"/>
      <c r="N137" s="410">
        <f t="shared" si="24"/>
        <v>3163227.0500000003</v>
      </c>
    </row>
    <row r="138" spans="1:14" ht="18.75" customHeight="1">
      <c r="A138" s="265"/>
      <c r="B138" s="387" t="s">
        <v>150</v>
      </c>
      <c r="C138" s="388" t="s">
        <v>276</v>
      </c>
      <c r="D138" s="40">
        <f>D137</f>
        <v>0</v>
      </c>
      <c r="E138" s="40">
        <f aca="true" t="shared" si="25" ref="E138:N138">E137</f>
        <v>0</v>
      </c>
      <c r="F138" s="40">
        <f t="shared" si="25"/>
        <v>0</v>
      </c>
      <c r="G138" s="273">
        <f t="shared" si="25"/>
        <v>3163227.0500000003</v>
      </c>
      <c r="H138" s="273">
        <f t="shared" si="25"/>
        <v>1058038.37</v>
      </c>
      <c r="I138" s="273">
        <f t="shared" si="25"/>
        <v>0</v>
      </c>
      <c r="J138" s="273">
        <f t="shared" si="25"/>
        <v>0</v>
      </c>
      <c r="K138" s="273">
        <f t="shared" si="25"/>
        <v>2105188.68</v>
      </c>
      <c r="L138" s="40">
        <f t="shared" si="25"/>
        <v>0</v>
      </c>
      <c r="M138" s="40">
        <f t="shared" si="25"/>
        <v>0</v>
      </c>
      <c r="N138" s="273">
        <f t="shared" si="25"/>
        <v>3163227.0500000003</v>
      </c>
    </row>
    <row r="139" spans="1:14" ht="18.75" customHeight="1">
      <c r="A139" s="398">
        <v>7618800</v>
      </c>
      <c r="B139" s="387" t="s">
        <v>184</v>
      </c>
      <c r="C139" s="388" t="s">
        <v>318</v>
      </c>
      <c r="D139" s="40">
        <v>125000</v>
      </c>
      <c r="E139" s="40"/>
      <c r="F139" s="40"/>
      <c r="G139" s="40"/>
      <c r="H139" s="40"/>
      <c r="I139" s="40"/>
      <c r="J139" s="40"/>
      <c r="K139" s="40"/>
      <c r="L139" s="40"/>
      <c r="M139" s="40"/>
      <c r="N139" s="273">
        <f>D139+G139</f>
        <v>125000</v>
      </c>
    </row>
    <row r="140" spans="1:14" ht="60.75" customHeight="1">
      <c r="A140" s="398">
        <v>7618560</v>
      </c>
      <c r="B140" s="387" t="s">
        <v>221</v>
      </c>
      <c r="C140" s="388" t="s">
        <v>222</v>
      </c>
      <c r="D140" s="40">
        <v>37100</v>
      </c>
      <c r="E140" s="40"/>
      <c r="F140" s="40"/>
      <c r="G140" s="40"/>
      <c r="H140" s="40"/>
      <c r="I140" s="40"/>
      <c r="J140" s="40"/>
      <c r="K140" s="40"/>
      <c r="L140" s="40"/>
      <c r="M140" s="40"/>
      <c r="N140" s="273">
        <f>D140+G140</f>
        <v>37100</v>
      </c>
    </row>
    <row r="141" spans="1:14" ht="16.5" customHeight="1">
      <c r="A141" s="280"/>
      <c r="B141" s="411"/>
      <c r="C141" s="404" t="s">
        <v>319</v>
      </c>
      <c r="D141" s="408">
        <f aca="true" t="shared" si="26" ref="D141:N141">D9+D13+D26+D41+D118+D129+D112</f>
        <v>251502892.011</v>
      </c>
      <c r="E141" s="408">
        <f t="shared" si="26"/>
        <v>69259087</v>
      </c>
      <c r="F141" s="408">
        <f t="shared" si="26"/>
        <v>12149000</v>
      </c>
      <c r="G141" s="408">
        <f t="shared" si="26"/>
        <v>6737058.050000001</v>
      </c>
      <c r="H141" s="408">
        <f t="shared" si="26"/>
        <v>3996558.37</v>
      </c>
      <c r="I141" s="107">
        <f t="shared" si="26"/>
        <v>621152</v>
      </c>
      <c r="J141" s="107">
        <f t="shared" si="26"/>
        <v>323900</v>
      </c>
      <c r="K141" s="408">
        <f t="shared" si="26"/>
        <v>2740499.68</v>
      </c>
      <c r="L141" s="412">
        <f t="shared" si="26"/>
        <v>508111</v>
      </c>
      <c r="M141" s="408">
        <f t="shared" si="26"/>
        <v>97500</v>
      </c>
      <c r="N141" s="408">
        <f t="shared" si="26"/>
        <v>258239950.061</v>
      </c>
    </row>
    <row r="142" spans="2:14" ht="16.5" customHeight="1">
      <c r="B142" s="413"/>
      <c r="C142" s="414"/>
      <c r="D142" s="415"/>
      <c r="E142" s="415"/>
      <c r="F142" s="415"/>
      <c r="G142" s="415"/>
      <c r="H142" s="415"/>
      <c r="I142" s="415"/>
      <c r="J142" s="415"/>
      <c r="K142" s="415"/>
      <c r="L142" s="415"/>
      <c r="M142" s="415"/>
      <c r="N142" s="415"/>
    </row>
    <row r="143" spans="3:9" ht="18">
      <c r="C143" s="416" t="s">
        <v>167</v>
      </c>
      <c r="D143" s="416"/>
      <c r="E143" s="417"/>
      <c r="F143" s="417"/>
      <c r="G143" s="417" t="s">
        <v>168</v>
      </c>
      <c r="H143" s="417"/>
      <c r="I143" s="417"/>
    </row>
    <row r="144" spans="3:9" ht="15">
      <c r="C144" s="198"/>
      <c r="D144" s="198"/>
      <c r="E144" s="198"/>
      <c r="F144" s="198"/>
      <c r="G144" s="198"/>
      <c r="H144" s="198"/>
      <c r="I144" s="198"/>
    </row>
    <row r="145" spans="3:9" ht="15">
      <c r="C145" s="198"/>
      <c r="D145" s="198"/>
      <c r="E145" s="198"/>
      <c r="F145" s="198"/>
      <c r="G145" s="198"/>
      <c r="H145" s="198"/>
      <c r="I145" s="198"/>
    </row>
  </sheetData>
  <sheetProtection/>
  <mergeCells count="36">
    <mergeCell ref="H54:H55"/>
    <mergeCell ref="I54:I55"/>
    <mergeCell ref="J54:J55"/>
    <mergeCell ref="K54:K55"/>
    <mergeCell ref="M54:M55"/>
    <mergeCell ref="N54:N55"/>
    <mergeCell ref="I51:I52"/>
    <mergeCell ref="J51:J52"/>
    <mergeCell ref="K51:K52"/>
    <mergeCell ref="M51:M52"/>
    <mergeCell ref="N51:N52"/>
    <mergeCell ref="B54:B55"/>
    <mergeCell ref="D54:D55"/>
    <mergeCell ref="E54:E55"/>
    <mergeCell ref="F54:F55"/>
    <mergeCell ref="G54:G55"/>
    <mergeCell ref="B51:B52"/>
    <mergeCell ref="D51:D52"/>
    <mergeCell ref="E51:E52"/>
    <mergeCell ref="F51:F52"/>
    <mergeCell ref="G51:G52"/>
    <mergeCell ref="H51:H52"/>
    <mergeCell ref="N5:N7"/>
    <mergeCell ref="D6:D7"/>
    <mergeCell ref="E6:F6"/>
    <mergeCell ref="G6:G7"/>
    <mergeCell ref="H6:H7"/>
    <mergeCell ref="I6:J6"/>
    <mergeCell ref="K6:K7"/>
    <mergeCell ref="L6:M6"/>
    <mergeCell ref="C3:G3"/>
    <mergeCell ref="A5:A7"/>
    <mergeCell ref="B5:B7"/>
    <mergeCell ref="C5:C7"/>
    <mergeCell ref="D5:F5"/>
    <mergeCell ref="G5:M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O132"/>
  <sheetViews>
    <sheetView zoomScale="50" zoomScaleNormal="50" zoomScalePageLayoutView="0" workbookViewId="0" topLeftCell="A1">
      <selection activeCell="A1" sqref="A1:IV16384"/>
    </sheetView>
  </sheetViews>
  <sheetFormatPr defaultColWidth="9.140625" defaultRowHeight="12.75"/>
  <cols>
    <col min="1" max="1" width="9.57421875" style="1" customWidth="1"/>
    <col min="2" max="2" width="76.57421875" style="1" customWidth="1"/>
    <col min="3" max="3" width="19.140625" style="1" customWidth="1"/>
    <col min="4" max="5" width="15.140625" style="1" customWidth="1"/>
    <col min="6" max="6" width="15.421875" style="1" customWidth="1"/>
    <col min="7" max="7" width="14.7109375" style="1" customWidth="1"/>
    <col min="8" max="8" width="12.140625" style="1" customWidth="1"/>
    <col min="9" max="9" width="13.8515625" style="1" customWidth="1"/>
    <col min="10" max="10" width="14.57421875" style="1" customWidth="1"/>
    <col min="11" max="11" width="13.421875" style="1" customWidth="1"/>
    <col min="12" max="12" width="20.7109375" style="1" customWidth="1"/>
    <col min="13" max="13" width="19.57421875" style="1" customWidth="1"/>
    <col min="14" max="16384" width="9.140625" style="1" customWidth="1"/>
  </cols>
  <sheetData>
    <row r="1" spans="1:13" ht="15">
      <c r="A1" s="5"/>
      <c r="B1" s="5"/>
      <c r="C1" s="5"/>
      <c r="D1" s="5"/>
      <c r="E1" s="5"/>
      <c r="F1" s="5"/>
      <c r="G1" s="5"/>
      <c r="H1" s="198" t="s">
        <v>320</v>
      </c>
      <c r="I1" s="198"/>
      <c r="J1" s="198"/>
      <c r="K1" s="198"/>
      <c r="L1" s="5"/>
      <c r="M1" s="5"/>
    </row>
    <row r="2" spans="1:13" ht="15">
      <c r="A2" s="5"/>
      <c r="B2" s="5"/>
      <c r="C2" s="5"/>
      <c r="D2" s="5"/>
      <c r="E2" s="5"/>
      <c r="F2" s="5"/>
      <c r="G2" s="5"/>
      <c r="H2" s="198" t="s">
        <v>44</v>
      </c>
      <c r="I2" s="198"/>
      <c r="J2" s="198"/>
      <c r="K2" s="198"/>
      <c r="L2" s="5"/>
      <c r="M2" s="5"/>
    </row>
    <row r="3" spans="1:13" ht="20.25">
      <c r="A3" s="5"/>
      <c r="B3" s="199" t="s">
        <v>224</v>
      </c>
      <c r="C3" s="172"/>
      <c r="D3" s="172"/>
      <c r="E3" s="172"/>
      <c r="F3" s="172"/>
      <c r="G3" s="5"/>
      <c r="H3" s="20" t="s">
        <v>321</v>
      </c>
      <c r="I3" s="198"/>
      <c r="J3" s="198"/>
      <c r="K3" s="198"/>
      <c r="L3" s="5"/>
      <c r="M3" s="5"/>
    </row>
    <row r="4" spans="1:13" ht="12" customHeight="1" thickBot="1">
      <c r="A4" s="5"/>
      <c r="B4" s="200"/>
      <c r="C4" s="5"/>
      <c r="D4" s="5"/>
      <c r="E4" s="5"/>
      <c r="G4" s="5"/>
      <c r="H4" s="5"/>
      <c r="I4" s="5"/>
      <c r="J4" s="5"/>
      <c r="K4" s="5"/>
      <c r="L4" s="5"/>
      <c r="M4" s="5" t="s">
        <v>68</v>
      </c>
    </row>
    <row r="5" spans="1:13" ht="50.25" customHeight="1" thickBot="1">
      <c r="A5" s="418" t="s">
        <v>322</v>
      </c>
      <c r="B5" s="419" t="s">
        <v>323</v>
      </c>
      <c r="C5" s="420" t="s">
        <v>3</v>
      </c>
      <c r="D5" s="421"/>
      <c r="E5" s="421"/>
      <c r="F5" s="422" t="s">
        <v>4</v>
      </c>
      <c r="G5" s="423"/>
      <c r="H5" s="423"/>
      <c r="I5" s="423"/>
      <c r="J5" s="423"/>
      <c r="K5" s="423"/>
      <c r="L5" s="423"/>
      <c r="M5" s="424" t="s">
        <v>1</v>
      </c>
    </row>
    <row r="6" spans="1:13" ht="30.75" customHeight="1" thickBot="1">
      <c r="A6" s="425"/>
      <c r="B6" s="426"/>
      <c r="C6" s="427" t="s">
        <v>5</v>
      </c>
      <c r="D6" s="214" t="s">
        <v>229</v>
      </c>
      <c r="E6" s="214"/>
      <c r="F6" s="215" t="s">
        <v>5</v>
      </c>
      <c r="G6" s="216" t="s">
        <v>66</v>
      </c>
      <c r="H6" s="217" t="s">
        <v>229</v>
      </c>
      <c r="I6" s="218"/>
      <c r="J6" s="219" t="s">
        <v>67</v>
      </c>
      <c r="K6" s="220" t="s">
        <v>138</v>
      </c>
      <c r="L6" s="221"/>
      <c r="M6" s="428"/>
    </row>
    <row r="7" spans="1:13" ht="132.75" customHeight="1" thickBot="1">
      <c r="A7" s="429" t="s">
        <v>83</v>
      </c>
      <c r="B7" s="430" t="s">
        <v>136</v>
      </c>
      <c r="C7" s="431"/>
      <c r="D7" s="432" t="s">
        <v>141</v>
      </c>
      <c r="E7" s="433" t="s">
        <v>230</v>
      </c>
      <c r="F7" s="434"/>
      <c r="G7" s="229"/>
      <c r="H7" s="435" t="s">
        <v>141</v>
      </c>
      <c r="I7" s="436" t="s">
        <v>231</v>
      </c>
      <c r="J7" s="437"/>
      <c r="K7" s="438" t="s">
        <v>232</v>
      </c>
      <c r="L7" s="439" t="s">
        <v>233</v>
      </c>
      <c r="M7" s="440"/>
    </row>
    <row r="8" spans="1:223" ht="16.5" thickBot="1">
      <c r="A8" s="441" t="s">
        <v>324</v>
      </c>
      <c r="B8" s="267" t="s">
        <v>235</v>
      </c>
      <c r="C8" s="442">
        <f>C9+C10+C11</f>
        <v>1375594.38</v>
      </c>
      <c r="D8" s="268">
        <f aca="true" t="shared" si="0" ref="D8:M8">D9+D10+D11</f>
        <v>791600</v>
      </c>
      <c r="E8" s="268">
        <f t="shared" si="0"/>
        <v>49600</v>
      </c>
      <c r="F8" s="268">
        <f t="shared" si="0"/>
        <v>25000</v>
      </c>
      <c r="G8" s="268">
        <f t="shared" si="0"/>
        <v>25000</v>
      </c>
      <c r="H8" s="268">
        <f t="shared" si="0"/>
        <v>0</v>
      </c>
      <c r="I8" s="268">
        <f t="shared" si="0"/>
        <v>0</v>
      </c>
      <c r="J8" s="268">
        <f t="shared" si="0"/>
        <v>0</v>
      </c>
      <c r="K8" s="268">
        <f t="shared" si="0"/>
        <v>0</v>
      </c>
      <c r="L8" s="268">
        <f t="shared" si="0"/>
        <v>0</v>
      </c>
      <c r="M8" s="268">
        <f t="shared" si="0"/>
        <v>1400594.38</v>
      </c>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c r="GV8" s="246"/>
      <c r="GW8" s="246"/>
      <c r="GX8" s="246"/>
      <c r="GY8" s="246"/>
      <c r="GZ8" s="246"/>
      <c r="HA8" s="246"/>
      <c r="HB8" s="246"/>
      <c r="HC8" s="247"/>
      <c r="HD8" s="247"/>
      <c r="HE8" s="247"/>
      <c r="HF8" s="247"/>
      <c r="HG8" s="247"/>
      <c r="HH8" s="247"/>
      <c r="HI8" s="247"/>
      <c r="HJ8" s="247"/>
      <c r="HK8" s="247"/>
      <c r="HL8" s="247"/>
      <c r="HM8" s="247"/>
      <c r="HN8" s="247"/>
      <c r="HO8" s="247"/>
    </row>
    <row r="9" spans="1:13" ht="16.5" customHeight="1">
      <c r="A9" s="443" t="s">
        <v>8</v>
      </c>
      <c r="B9" s="314" t="s">
        <v>9</v>
      </c>
      <c r="C9" s="250">
        <v>1280594.38</v>
      </c>
      <c r="D9" s="74">
        <v>791600</v>
      </c>
      <c r="E9" s="444">
        <v>49600</v>
      </c>
      <c r="F9" s="374">
        <f>G9+J9</f>
        <v>0</v>
      </c>
      <c r="G9" s="74"/>
      <c r="H9" s="445"/>
      <c r="I9" s="445"/>
      <c r="J9" s="445"/>
      <c r="K9" s="444"/>
      <c r="L9" s="444"/>
      <c r="M9" s="269">
        <f>C9+F9</f>
        <v>1280594.38</v>
      </c>
    </row>
    <row r="10" spans="1:13" ht="45" customHeight="1">
      <c r="A10" s="301" t="s">
        <v>63</v>
      </c>
      <c r="B10" s="446" t="s">
        <v>163</v>
      </c>
      <c r="C10" s="275"/>
      <c r="D10" s="39"/>
      <c r="E10" s="41"/>
      <c r="F10" s="42">
        <f>G10+J10</f>
        <v>25000</v>
      </c>
      <c r="G10" s="39">
        <v>25000</v>
      </c>
      <c r="H10" s="40"/>
      <c r="I10" s="40"/>
      <c r="J10" s="40"/>
      <c r="K10" s="41"/>
      <c r="L10" s="41"/>
      <c r="M10" s="447">
        <f>C10+F10</f>
        <v>25000</v>
      </c>
    </row>
    <row r="11" spans="1:13" ht="24" customHeight="1" thickBot="1">
      <c r="A11" s="303" t="s">
        <v>185</v>
      </c>
      <c r="B11" s="448" t="s">
        <v>122</v>
      </c>
      <c r="C11" s="449">
        <v>95000</v>
      </c>
      <c r="D11" s="304"/>
      <c r="E11" s="304"/>
      <c r="F11" s="304"/>
      <c r="G11" s="304"/>
      <c r="H11" s="304"/>
      <c r="I11" s="304"/>
      <c r="J11" s="304"/>
      <c r="K11" s="304"/>
      <c r="L11" s="263"/>
      <c r="M11" s="264">
        <f>C11+F11</f>
        <v>95000</v>
      </c>
    </row>
    <row r="12" spans="1:13" ht="19.5" customHeight="1" thickBot="1">
      <c r="A12" s="450" t="s">
        <v>325</v>
      </c>
      <c r="B12" s="237" t="s">
        <v>242</v>
      </c>
      <c r="C12" s="245">
        <f aca="true" t="shared" si="1" ref="C12:M12">C13+C23+C24</f>
        <v>72699832</v>
      </c>
      <c r="D12" s="245">
        <f t="shared" si="1"/>
        <v>42494500</v>
      </c>
      <c r="E12" s="245">
        <f t="shared" si="1"/>
        <v>9673830</v>
      </c>
      <c r="F12" s="245">
        <f t="shared" si="1"/>
        <v>1178731</v>
      </c>
      <c r="G12" s="245">
        <f t="shared" si="1"/>
        <v>802520</v>
      </c>
      <c r="H12" s="245">
        <f t="shared" si="1"/>
        <v>0</v>
      </c>
      <c r="I12" s="245">
        <f t="shared" si="1"/>
        <v>0</v>
      </c>
      <c r="J12" s="245">
        <f t="shared" si="1"/>
        <v>376211</v>
      </c>
      <c r="K12" s="245">
        <f t="shared" si="1"/>
        <v>376211</v>
      </c>
      <c r="L12" s="268">
        <f t="shared" si="1"/>
        <v>95000</v>
      </c>
      <c r="M12" s="442">
        <f t="shared" si="1"/>
        <v>73878562.99999999</v>
      </c>
    </row>
    <row r="13" spans="1:13" ht="15.75">
      <c r="A13" s="443" t="s">
        <v>10</v>
      </c>
      <c r="B13" s="451" t="s">
        <v>11</v>
      </c>
      <c r="C13" s="269">
        <f aca="true" t="shared" si="2" ref="C13:M13">SUM(C14:C22)</f>
        <v>72639832</v>
      </c>
      <c r="D13" s="269">
        <f t="shared" si="2"/>
        <v>42494500</v>
      </c>
      <c r="E13" s="269">
        <f t="shared" si="2"/>
        <v>9673830</v>
      </c>
      <c r="F13" s="270">
        <f t="shared" si="2"/>
        <v>1178731</v>
      </c>
      <c r="G13" s="270">
        <f t="shared" si="2"/>
        <v>802520</v>
      </c>
      <c r="H13" s="270">
        <f t="shared" si="2"/>
        <v>0</v>
      </c>
      <c r="I13" s="270">
        <f t="shared" si="2"/>
        <v>0</v>
      </c>
      <c r="J13" s="270">
        <f t="shared" si="2"/>
        <v>376211</v>
      </c>
      <c r="K13" s="270">
        <f t="shared" si="2"/>
        <v>376211</v>
      </c>
      <c r="L13" s="270">
        <f t="shared" si="2"/>
        <v>95000</v>
      </c>
      <c r="M13" s="270">
        <f t="shared" si="2"/>
        <v>73818562.99999999</v>
      </c>
    </row>
    <row r="14" spans="1:13" ht="30">
      <c r="A14" s="301" t="s">
        <v>86</v>
      </c>
      <c r="B14" s="271" t="s">
        <v>87</v>
      </c>
      <c r="C14" s="112">
        <v>66947181.6</v>
      </c>
      <c r="D14" s="112">
        <v>38809300</v>
      </c>
      <c r="E14" s="112">
        <v>9502000</v>
      </c>
      <c r="F14" s="272">
        <f>G14+J14</f>
        <v>1177641</v>
      </c>
      <c r="G14" s="39">
        <v>801430</v>
      </c>
      <c r="H14" s="40"/>
      <c r="I14" s="40"/>
      <c r="J14" s="273">
        <v>376211</v>
      </c>
      <c r="K14" s="273">
        <v>376211</v>
      </c>
      <c r="L14" s="274">
        <v>95000</v>
      </c>
      <c r="M14" s="272">
        <f aca="true" t="shared" si="3" ref="M14:M24">F14+C14</f>
        <v>68124822.6</v>
      </c>
    </row>
    <row r="15" spans="1:13" ht="15" customHeight="1">
      <c r="A15" s="301" t="s">
        <v>88</v>
      </c>
      <c r="B15" s="271" t="s">
        <v>89</v>
      </c>
      <c r="C15" s="112">
        <v>2909718.13</v>
      </c>
      <c r="D15" s="112">
        <v>1982500</v>
      </c>
      <c r="E15" s="112">
        <v>125530</v>
      </c>
      <c r="F15" s="42">
        <f>G15</f>
        <v>110</v>
      </c>
      <c r="G15" s="39">
        <v>110</v>
      </c>
      <c r="H15" s="40"/>
      <c r="I15" s="40"/>
      <c r="J15" s="40"/>
      <c r="K15" s="41"/>
      <c r="L15" s="41"/>
      <c r="M15" s="42">
        <f t="shared" si="3"/>
        <v>2909828.13</v>
      </c>
    </row>
    <row r="16" spans="1:13" ht="15">
      <c r="A16" s="301" t="s">
        <v>90</v>
      </c>
      <c r="B16" s="271" t="s">
        <v>91</v>
      </c>
      <c r="C16" s="112">
        <v>20626.69</v>
      </c>
      <c r="D16" s="112">
        <v>0</v>
      </c>
      <c r="E16" s="112">
        <v>0</v>
      </c>
      <c r="F16" s="42"/>
      <c r="G16" s="39"/>
      <c r="H16" s="40"/>
      <c r="I16" s="40"/>
      <c r="J16" s="40"/>
      <c r="K16" s="41"/>
      <c r="L16" s="41"/>
      <c r="M16" s="42">
        <f t="shared" si="3"/>
        <v>20626.69</v>
      </c>
    </row>
    <row r="17" spans="1:13" ht="15.75" customHeight="1">
      <c r="A17" s="301" t="s">
        <v>92</v>
      </c>
      <c r="B17" s="271" t="s">
        <v>93</v>
      </c>
      <c r="C17" s="112">
        <v>1037665.28</v>
      </c>
      <c r="D17" s="112">
        <v>606800</v>
      </c>
      <c r="E17" s="112">
        <v>16500</v>
      </c>
      <c r="F17" s="42">
        <f>G17</f>
        <v>100</v>
      </c>
      <c r="G17" s="39">
        <v>100</v>
      </c>
      <c r="H17" s="40"/>
      <c r="I17" s="40"/>
      <c r="J17" s="40"/>
      <c r="K17" s="41"/>
      <c r="L17" s="41"/>
      <c r="M17" s="42">
        <f t="shared" si="3"/>
        <v>1037765.28</v>
      </c>
    </row>
    <row r="18" spans="1:13" ht="14.25" customHeight="1">
      <c r="A18" s="301" t="s">
        <v>94</v>
      </c>
      <c r="B18" s="271" t="s">
        <v>95</v>
      </c>
      <c r="C18" s="112">
        <v>1093345.32</v>
      </c>
      <c r="D18" s="112">
        <v>727500</v>
      </c>
      <c r="E18" s="112">
        <v>20100</v>
      </c>
      <c r="F18" s="42">
        <f>G18+J18</f>
        <v>780</v>
      </c>
      <c r="G18" s="39">
        <v>780</v>
      </c>
      <c r="H18" s="40"/>
      <c r="I18" s="40"/>
      <c r="J18" s="40"/>
      <c r="K18" s="41"/>
      <c r="L18" s="41"/>
      <c r="M18" s="42">
        <f t="shared" si="3"/>
        <v>1094125.32</v>
      </c>
    </row>
    <row r="19" spans="1:13" ht="15">
      <c r="A19" s="301" t="s">
        <v>96</v>
      </c>
      <c r="B19" s="271" t="s">
        <v>97</v>
      </c>
      <c r="C19" s="112">
        <v>333905.17</v>
      </c>
      <c r="D19" s="112">
        <v>201800</v>
      </c>
      <c r="E19" s="112">
        <v>8100</v>
      </c>
      <c r="F19" s="42">
        <f>G19+J19</f>
        <v>100</v>
      </c>
      <c r="G19" s="39">
        <v>100</v>
      </c>
      <c r="H19" s="40"/>
      <c r="I19" s="40"/>
      <c r="J19" s="40">
        <v>0</v>
      </c>
      <c r="K19" s="41"/>
      <c r="L19" s="41"/>
      <c r="M19" s="42">
        <f t="shared" si="3"/>
        <v>334005.17</v>
      </c>
    </row>
    <row r="20" spans="1:13" ht="15">
      <c r="A20" s="301" t="s">
        <v>98</v>
      </c>
      <c r="B20" s="271" t="s">
        <v>99</v>
      </c>
      <c r="C20" s="112">
        <v>240775.81</v>
      </c>
      <c r="D20" s="112">
        <v>166600</v>
      </c>
      <c r="E20" s="112">
        <v>1600</v>
      </c>
      <c r="F20" s="42">
        <f>G20+J20</f>
        <v>0</v>
      </c>
      <c r="G20" s="39"/>
      <c r="H20" s="40"/>
      <c r="I20" s="40"/>
      <c r="J20" s="40"/>
      <c r="K20" s="41"/>
      <c r="L20" s="41"/>
      <c r="M20" s="42">
        <f t="shared" si="3"/>
        <v>240775.81</v>
      </c>
    </row>
    <row r="21" spans="1:13" ht="15">
      <c r="A21" s="301" t="s">
        <v>100</v>
      </c>
      <c r="B21" s="271" t="s">
        <v>101</v>
      </c>
      <c r="C21" s="112">
        <v>11364</v>
      </c>
      <c r="D21" s="112">
        <v>0</v>
      </c>
      <c r="E21" s="112">
        <v>0</v>
      </c>
      <c r="F21" s="42">
        <f>G21+J21</f>
        <v>0</v>
      </c>
      <c r="G21" s="39"/>
      <c r="H21" s="40"/>
      <c r="I21" s="40"/>
      <c r="J21" s="40"/>
      <c r="K21" s="41"/>
      <c r="L21" s="41"/>
      <c r="M21" s="42">
        <f t="shared" si="3"/>
        <v>11364</v>
      </c>
    </row>
    <row r="22" spans="1:13" ht="29.25" customHeight="1">
      <c r="A22" s="390" t="s">
        <v>102</v>
      </c>
      <c r="B22" s="271" t="s">
        <v>103</v>
      </c>
      <c r="C22" s="112">
        <v>45250</v>
      </c>
      <c r="D22" s="112">
        <v>0</v>
      </c>
      <c r="E22" s="112">
        <v>0</v>
      </c>
      <c r="F22" s="42">
        <f>J22+G22</f>
        <v>0</v>
      </c>
      <c r="G22" s="39"/>
      <c r="H22" s="40"/>
      <c r="I22" s="40"/>
      <c r="J22" s="40">
        <v>0</v>
      </c>
      <c r="K22" s="41"/>
      <c r="L22" s="41">
        <v>0</v>
      </c>
      <c r="M22" s="42">
        <f t="shared" si="3"/>
        <v>45250</v>
      </c>
    </row>
    <row r="23" spans="1:13" ht="57" customHeight="1" thickBot="1">
      <c r="A23" s="452" t="s">
        <v>58</v>
      </c>
      <c r="B23" s="278" t="s">
        <v>59</v>
      </c>
      <c r="C23" s="262">
        <v>60000</v>
      </c>
      <c r="D23" s="263"/>
      <c r="E23" s="263"/>
      <c r="F23" s="262">
        <f>J23+G23</f>
        <v>0</v>
      </c>
      <c r="G23" s="260"/>
      <c r="H23" s="263"/>
      <c r="I23" s="263"/>
      <c r="J23" s="263"/>
      <c r="K23" s="261"/>
      <c r="L23" s="261"/>
      <c r="M23" s="262">
        <f t="shared" si="3"/>
        <v>60000</v>
      </c>
    </row>
    <row r="24" spans="1:13" ht="18" customHeight="1" hidden="1">
      <c r="A24" s="452" t="s">
        <v>190</v>
      </c>
      <c r="B24" s="281" t="s">
        <v>212</v>
      </c>
      <c r="C24" s="263">
        <v>0</v>
      </c>
      <c r="D24" s="263"/>
      <c r="E24" s="263"/>
      <c r="F24" s="262">
        <f>J24+G24</f>
        <v>0</v>
      </c>
      <c r="G24" s="263"/>
      <c r="H24" s="263"/>
      <c r="I24" s="263"/>
      <c r="J24" s="263"/>
      <c r="K24" s="263"/>
      <c r="L24" s="263"/>
      <c r="M24" s="262">
        <f t="shared" si="3"/>
        <v>0</v>
      </c>
    </row>
    <row r="25" spans="1:13" ht="16.5" thickBot="1">
      <c r="A25" s="441" t="s">
        <v>326</v>
      </c>
      <c r="B25" s="453" t="s">
        <v>253</v>
      </c>
      <c r="C25" s="454">
        <f>C26+C27+C33+C34+C36</f>
        <v>44232740.51</v>
      </c>
      <c r="D25" s="454">
        <f aca="true" t="shared" si="4" ref="D25:M25">D26+D27+D33+D34+D36</f>
        <v>18292797</v>
      </c>
      <c r="E25" s="454">
        <f t="shared" si="4"/>
        <v>2259310</v>
      </c>
      <c r="F25" s="454">
        <f t="shared" si="4"/>
        <v>1498400</v>
      </c>
      <c r="G25" s="454">
        <f t="shared" si="4"/>
        <v>1320300</v>
      </c>
      <c r="H25" s="454">
        <f t="shared" si="4"/>
        <v>501100</v>
      </c>
      <c r="I25" s="454">
        <f t="shared" si="4"/>
        <v>181000</v>
      </c>
      <c r="J25" s="454">
        <f t="shared" si="4"/>
        <v>178100</v>
      </c>
      <c r="K25" s="454">
        <f t="shared" si="4"/>
        <v>119400</v>
      </c>
      <c r="L25" s="454">
        <f t="shared" si="4"/>
        <v>0</v>
      </c>
      <c r="M25" s="455">
        <f t="shared" si="4"/>
        <v>45731140.51</v>
      </c>
    </row>
    <row r="26" spans="1:13" ht="15.75">
      <c r="A26" s="443" t="s">
        <v>45</v>
      </c>
      <c r="B26" s="290" t="s">
        <v>46</v>
      </c>
      <c r="C26" s="291">
        <v>665560</v>
      </c>
      <c r="D26" s="292"/>
      <c r="E26" s="292"/>
      <c r="F26" s="269"/>
      <c r="G26" s="293"/>
      <c r="H26" s="292"/>
      <c r="I26" s="292"/>
      <c r="J26" s="292"/>
      <c r="K26" s="294"/>
      <c r="L26" s="294"/>
      <c r="M26" s="291">
        <f>C26+F26</f>
        <v>665560</v>
      </c>
    </row>
    <row r="27" spans="1:13" ht="15">
      <c r="A27" s="393" t="s">
        <v>12</v>
      </c>
      <c r="B27" s="296" t="s">
        <v>106</v>
      </c>
      <c r="C27" s="297">
        <f>SUM(C28:C32)</f>
        <v>42849564.29</v>
      </c>
      <c r="D27" s="297">
        <f aca="true" t="shared" si="5" ref="D27:M27">SUM(D28:D32)</f>
        <v>17837460</v>
      </c>
      <c r="E27" s="298">
        <f t="shared" si="5"/>
        <v>2255406</v>
      </c>
      <c r="F27" s="298">
        <f t="shared" si="5"/>
        <v>1498400</v>
      </c>
      <c r="G27" s="298">
        <f t="shared" si="5"/>
        <v>1320300</v>
      </c>
      <c r="H27" s="298">
        <f t="shared" si="5"/>
        <v>501100</v>
      </c>
      <c r="I27" s="298">
        <f t="shared" si="5"/>
        <v>181000</v>
      </c>
      <c r="J27" s="298">
        <f t="shared" si="5"/>
        <v>178100</v>
      </c>
      <c r="K27" s="298">
        <f t="shared" si="5"/>
        <v>119400</v>
      </c>
      <c r="L27" s="298">
        <f t="shared" si="5"/>
        <v>0</v>
      </c>
      <c r="M27" s="297">
        <f t="shared" si="5"/>
        <v>44347964.29</v>
      </c>
    </row>
    <row r="28" spans="1:13" ht="15">
      <c r="A28" s="301" t="s">
        <v>107</v>
      </c>
      <c r="B28" s="271" t="s">
        <v>108</v>
      </c>
      <c r="C28" s="275">
        <v>30324104.29</v>
      </c>
      <c r="D28" s="273">
        <v>17815940</v>
      </c>
      <c r="E28" s="40">
        <v>2234200</v>
      </c>
      <c r="F28" s="42">
        <f>G28+J28</f>
        <v>1341900</v>
      </c>
      <c r="G28" s="39">
        <v>1183300</v>
      </c>
      <c r="H28" s="40">
        <v>501100</v>
      </c>
      <c r="I28" s="40">
        <v>181000</v>
      </c>
      <c r="J28" s="40">
        <v>158600</v>
      </c>
      <c r="K28" s="41">
        <v>99900</v>
      </c>
      <c r="L28" s="41"/>
      <c r="M28" s="272">
        <f>C28+F28</f>
        <v>31666004.29</v>
      </c>
    </row>
    <row r="29" spans="1:13" ht="30">
      <c r="A29" s="301" t="s">
        <v>145</v>
      </c>
      <c r="B29" s="271" t="s">
        <v>158</v>
      </c>
      <c r="C29" s="275">
        <v>51730</v>
      </c>
      <c r="D29" s="40">
        <v>18700</v>
      </c>
      <c r="E29" s="40">
        <v>18906</v>
      </c>
      <c r="F29" s="42">
        <f>G29+J29</f>
        <v>0</v>
      </c>
      <c r="G29" s="39"/>
      <c r="H29" s="40"/>
      <c r="I29" s="40"/>
      <c r="J29" s="40"/>
      <c r="K29" s="41"/>
      <c r="L29" s="41"/>
      <c r="M29" s="272">
        <f>C29+F29</f>
        <v>51730</v>
      </c>
    </row>
    <row r="30" spans="1:13" ht="15">
      <c r="A30" s="301" t="s">
        <v>146</v>
      </c>
      <c r="B30" s="271" t="s">
        <v>157</v>
      </c>
      <c r="C30" s="275">
        <v>6130</v>
      </c>
      <c r="D30" s="40">
        <v>2820</v>
      </c>
      <c r="E30" s="40">
        <v>2300</v>
      </c>
      <c r="F30" s="42">
        <f>G30+J30</f>
        <v>0</v>
      </c>
      <c r="G30" s="39"/>
      <c r="H30" s="40"/>
      <c r="I30" s="40"/>
      <c r="J30" s="40"/>
      <c r="K30" s="41"/>
      <c r="L30" s="41"/>
      <c r="M30" s="272">
        <f>C30+F30</f>
        <v>6130</v>
      </c>
    </row>
    <row r="31" spans="1:13" ht="15">
      <c r="A31" s="301" t="s">
        <v>210</v>
      </c>
      <c r="B31" s="122" t="s">
        <v>209</v>
      </c>
      <c r="C31" s="275">
        <v>12392800</v>
      </c>
      <c r="D31" s="40"/>
      <c r="E31" s="40"/>
      <c r="F31" s="42">
        <f>G31+J31</f>
        <v>156500</v>
      </c>
      <c r="G31" s="39">
        <v>137000</v>
      </c>
      <c r="H31" s="40"/>
      <c r="I31" s="40"/>
      <c r="J31" s="40">
        <v>19500</v>
      </c>
      <c r="K31" s="41">
        <v>19500</v>
      </c>
      <c r="L31" s="41"/>
      <c r="M31" s="272">
        <f>C31+F31</f>
        <v>12549300</v>
      </c>
    </row>
    <row r="32" spans="1:13" ht="15">
      <c r="A32" s="301" t="s">
        <v>109</v>
      </c>
      <c r="B32" s="271" t="s">
        <v>110</v>
      </c>
      <c r="C32" s="42">
        <v>74800</v>
      </c>
      <c r="D32" s="40">
        <v>0</v>
      </c>
      <c r="E32" s="40">
        <v>0</v>
      </c>
      <c r="F32" s="42">
        <v>0</v>
      </c>
      <c r="G32" s="39">
        <v>0</v>
      </c>
      <c r="H32" s="40">
        <v>0</v>
      </c>
      <c r="I32" s="40">
        <v>0</v>
      </c>
      <c r="J32" s="40">
        <f>K32</f>
        <v>0</v>
      </c>
      <c r="K32" s="41"/>
      <c r="L32" s="41"/>
      <c r="M32" s="42">
        <f>F32+C32</f>
        <v>74800</v>
      </c>
    </row>
    <row r="33" spans="1:13" ht="17.25" customHeight="1">
      <c r="A33" s="301" t="s">
        <v>29</v>
      </c>
      <c r="B33" s="271" t="s">
        <v>327</v>
      </c>
      <c r="C33" s="272">
        <v>707616.22</v>
      </c>
      <c r="D33" s="40">
        <v>455337</v>
      </c>
      <c r="E33" s="40">
        <v>3904</v>
      </c>
      <c r="F33" s="272">
        <f>G33+J33</f>
        <v>0</v>
      </c>
      <c r="G33" s="39"/>
      <c r="H33" s="40"/>
      <c r="I33" s="40"/>
      <c r="J33" s="273">
        <v>0</v>
      </c>
      <c r="K33" s="274">
        <v>0</v>
      </c>
      <c r="L33" s="41"/>
      <c r="M33" s="272">
        <f>F33+C33</f>
        <v>707616.22</v>
      </c>
    </row>
    <row r="34" spans="1:13" ht="15" hidden="1">
      <c r="A34" s="301" t="s">
        <v>190</v>
      </c>
      <c r="B34" s="72" t="s">
        <v>212</v>
      </c>
      <c r="C34" s="263">
        <v>0</v>
      </c>
      <c r="D34" s="263"/>
      <c r="E34" s="263"/>
      <c r="F34" s="279">
        <f>G34+J34</f>
        <v>0</v>
      </c>
      <c r="G34" s="263"/>
      <c r="H34" s="263"/>
      <c r="I34" s="263"/>
      <c r="J34" s="263">
        <v>0</v>
      </c>
      <c r="K34" s="263">
        <v>0</v>
      </c>
      <c r="L34" s="263">
        <v>0</v>
      </c>
      <c r="M34" s="262">
        <f>F34+C34</f>
        <v>0</v>
      </c>
    </row>
    <row r="35" spans="1:13" ht="3" customHeight="1" hidden="1">
      <c r="A35" s="301"/>
      <c r="B35" s="31" t="s">
        <v>213</v>
      </c>
      <c r="C35" s="40">
        <f>C34</f>
        <v>0</v>
      </c>
      <c r="D35" s="40">
        <f aca="true" t="shared" si="6" ref="D35:M35">D34</f>
        <v>0</v>
      </c>
      <c r="E35" s="40">
        <f t="shared" si="6"/>
        <v>0</v>
      </c>
      <c r="F35" s="40">
        <f t="shared" si="6"/>
        <v>0</v>
      </c>
      <c r="G35" s="40">
        <f t="shared" si="6"/>
        <v>0</v>
      </c>
      <c r="H35" s="40">
        <f t="shared" si="6"/>
        <v>0</v>
      </c>
      <c r="I35" s="40">
        <f t="shared" si="6"/>
        <v>0</v>
      </c>
      <c r="J35" s="40">
        <f t="shared" si="6"/>
        <v>0</v>
      </c>
      <c r="K35" s="40">
        <f t="shared" si="6"/>
        <v>0</v>
      </c>
      <c r="L35" s="40">
        <f t="shared" si="6"/>
        <v>0</v>
      </c>
      <c r="M35" s="40">
        <f t="shared" si="6"/>
        <v>0</v>
      </c>
    </row>
    <row r="36" spans="1:13" ht="18.75" customHeight="1" thickBot="1">
      <c r="A36" s="303" t="s">
        <v>185</v>
      </c>
      <c r="B36" s="148" t="s">
        <v>122</v>
      </c>
      <c r="C36" s="304">
        <v>10000</v>
      </c>
      <c r="D36" s="304"/>
      <c r="E36" s="304"/>
      <c r="F36" s="304"/>
      <c r="G36" s="304"/>
      <c r="H36" s="304"/>
      <c r="I36" s="304"/>
      <c r="J36" s="304"/>
      <c r="K36" s="304"/>
      <c r="L36" s="304"/>
      <c r="M36" s="262">
        <f>F36+C36</f>
        <v>10000</v>
      </c>
    </row>
    <row r="37" spans="1:13" ht="31.5" customHeight="1" thickBot="1">
      <c r="A37" s="450" t="s">
        <v>328</v>
      </c>
      <c r="B37" s="237" t="s">
        <v>272</v>
      </c>
      <c r="C37" s="308">
        <f>C38+C40+C42+C44+C46+C49+C52+C54+C56+C58+C60+C62+C63+C65+C67+C69+C71+C73+C75+C77+C79+C81+C83+C85+C87+C90+C91+C92+C93+C97+C99+C100+C101+C94+C95+C106+C96+C89</f>
        <v>106941271.65</v>
      </c>
      <c r="D37" s="308">
        <f aca="true" t="shared" si="7" ref="D37:M37">D38+D40+D42+D44+D46+D49+D52+D54+D56+D58+D60+D62+D63+D65+D67+D69+D71+D73+D75+D77+D79+D81+D83+D85+D87+D90+D91+D92+D93+D97+D99+D100+D101+D94+D95+D106+D96+D89</f>
        <v>3707000</v>
      </c>
      <c r="E37" s="308">
        <f t="shared" si="7"/>
        <v>25100</v>
      </c>
      <c r="F37" s="308">
        <f t="shared" si="7"/>
        <v>710700</v>
      </c>
      <c r="G37" s="308">
        <f t="shared" si="7"/>
        <v>640700</v>
      </c>
      <c r="H37" s="308">
        <f t="shared" si="7"/>
        <v>10000</v>
      </c>
      <c r="I37" s="308">
        <f t="shared" si="7"/>
        <v>142900</v>
      </c>
      <c r="J37" s="308">
        <f t="shared" si="7"/>
        <v>70000</v>
      </c>
      <c r="K37" s="308">
        <f t="shared" si="7"/>
        <v>10000</v>
      </c>
      <c r="L37" s="308">
        <f t="shared" si="7"/>
        <v>0</v>
      </c>
      <c r="M37" s="308">
        <f t="shared" si="7"/>
        <v>107651971.65</v>
      </c>
    </row>
    <row r="38" spans="1:13" ht="18" customHeight="1">
      <c r="A38" s="443" t="s">
        <v>104</v>
      </c>
      <c r="B38" s="314" t="s">
        <v>105</v>
      </c>
      <c r="C38" s="315">
        <f>C39</f>
        <v>658300</v>
      </c>
      <c r="D38" s="292"/>
      <c r="E38" s="292"/>
      <c r="F38" s="316">
        <f>G38+J38</f>
        <v>0</v>
      </c>
      <c r="G38" s="293"/>
      <c r="H38" s="292"/>
      <c r="I38" s="292"/>
      <c r="J38" s="292"/>
      <c r="K38" s="294"/>
      <c r="L38" s="294"/>
      <c r="M38" s="315">
        <f>C38+F38</f>
        <v>658300</v>
      </c>
    </row>
    <row r="39" spans="1:13" ht="90.75" customHeight="1">
      <c r="A39" s="301" t="s">
        <v>150</v>
      </c>
      <c r="B39" s="31" t="s">
        <v>274</v>
      </c>
      <c r="C39" s="91">
        <v>658300</v>
      </c>
      <c r="D39" s="289"/>
      <c r="E39" s="289"/>
      <c r="F39" s="317"/>
      <c r="G39" s="318"/>
      <c r="H39" s="289"/>
      <c r="I39" s="289"/>
      <c r="J39" s="289"/>
      <c r="K39" s="319"/>
      <c r="L39" s="319"/>
      <c r="M39" s="298">
        <f>C39+F39</f>
        <v>658300</v>
      </c>
    </row>
    <row r="40" spans="1:13" ht="168" customHeight="1">
      <c r="A40" s="387" t="s">
        <v>15</v>
      </c>
      <c r="B40" s="321" t="s">
        <v>329</v>
      </c>
      <c r="C40" s="42">
        <f>C41</f>
        <v>10158422</v>
      </c>
      <c r="D40" s="107"/>
      <c r="E40" s="107"/>
      <c r="F40" s="317">
        <f>G40+J40</f>
        <v>0</v>
      </c>
      <c r="G40" s="322"/>
      <c r="H40" s="107"/>
      <c r="I40" s="107"/>
      <c r="J40" s="107"/>
      <c r="K40" s="323"/>
      <c r="L40" s="323"/>
      <c r="M40" s="42">
        <f aca="true" t="shared" si="8" ref="M40:M46">F40+C40</f>
        <v>10158422</v>
      </c>
    </row>
    <row r="41" spans="1:13" ht="19.5" customHeight="1">
      <c r="A41" s="387" t="s">
        <v>150</v>
      </c>
      <c r="B41" s="321" t="s">
        <v>276</v>
      </c>
      <c r="C41" s="42">
        <v>10158422</v>
      </c>
      <c r="D41" s="107"/>
      <c r="E41" s="107"/>
      <c r="F41" s="317"/>
      <c r="G41" s="322"/>
      <c r="H41" s="107"/>
      <c r="I41" s="107"/>
      <c r="J41" s="107"/>
      <c r="K41" s="323"/>
      <c r="L41" s="323"/>
      <c r="M41" s="42">
        <f t="shared" si="8"/>
        <v>10158422</v>
      </c>
    </row>
    <row r="42" spans="1:13" ht="132.75" customHeight="1">
      <c r="A42" s="387" t="s">
        <v>16</v>
      </c>
      <c r="B42" s="324" t="s">
        <v>65</v>
      </c>
      <c r="C42" s="272">
        <v>171200</v>
      </c>
      <c r="D42" s="107"/>
      <c r="E42" s="107"/>
      <c r="F42" s="317">
        <f>G42+J42</f>
        <v>0</v>
      </c>
      <c r="G42" s="106"/>
      <c r="H42" s="107"/>
      <c r="I42" s="107"/>
      <c r="J42" s="107"/>
      <c r="K42" s="323"/>
      <c r="L42" s="323"/>
      <c r="M42" s="42">
        <f t="shared" si="8"/>
        <v>171200</v>
      </c>
    </row>
    <row r="43" spans="1:13" ht="19.5" customHeight="1">
      <c r="A43" s="387" t="s">
        <v>150</v>
      </c>
      <c r="B43" s="321" t="s">
        <v>276</v>
      </c>
      <c r="C43" s="272">
        <f>C42</f>
        <v>171200</v>
      </c>
      <c r="D43" s="107"/>
      <c r="E43" s="107"/>
      <c r="F43" s="317"/>
      <c r="G43" s="106"/>
      <c r="H43" s="107"/>
      <c r="I43" s="107"/>
      <c r="J43" s="107"/>
      <c r="K43" s="323"/>
      <c r="L43" s="323"/>
      <c r="M43" s="42">
        <f t="shared" si="8"/>
        <v>171200</v>
      </c>
    </row>
    <row r="44" spans="1:13" ht="153" customHeight="1">
      <c r="A44" s="387" t="s">
        <v>169</v>
      </c>
      <c r="B44" s="71" t="s">
        <v>170</v>
      </c>
      <c r="C44" s="325">
        <v>138000</v>
      </c>
      <c r="D44" s="107"/>
      <c r="E44" s="107"/>
      <c r="F44" s="317">
        <f>G44+J44</f>
        <v>0</v>
      </c>
      <c r="G44" s="39">
        <v>0</v>
      </c>
      <c r="H44" s="107"/>
      <c r="I44" s="107"/>
      <c r="J44" s="326">
        <v>0</v>
      </c>
      <c r="K44" s="327">
        <v>0</v>
      </c>
      <c r="L44" s="327">
        <v>0</v>
      </c>
      <c r="M44" s="328">
        <f t="shared" si="8"/>
        <v>138000</v>
      </c>
    </row>
    <row r="45" spans="1:13" ht="15.75" customHeight="1">
      <c r="A45" s="387" t="s">
        <v>150</v>
      </c>
      <c r="B45" s="321" t="s">
        <v>276</v>
      </c>
      <c r="C45" s="325">
        <f>C44</f>
        <v>138000</v>
      </c>
      <c r="D45" s="329"/>
      <c r="E45" s="329"/>
      <c r="F45" s="317">
        <f>G45+J45</f>
        <v>0</v>
      </c>
      <c r="G45" s="260"/>
      <c r="H45" s="329"/>
      <c r="I45" s="329"/>
      <c r="J45" s="330">
        <f>J44</f>
        <v>0</v>
      </c>
      <c r="K45" s="330">
        <f>K44</f>
        <v>0</v>
      </c>
      <c r="L45" s="330">
        <f>L44</f>
        <v>0</v>
      </c>
      <c r="M45" s="328">
        <f t="shared" si="8"/>
        <v>138000</v>
      </c>
    </row>
    <row r="46" spans="1:13" ht="258" customHeight="1">
      <c r="A46" s="456" t="s">
        <v>17</v>
      </c>
      <c r="B46" s="48" t="s">
        <v>154</v>
      </c>
      <c r="C46" s="333">
        <f>C48</f>
        <v>638812</v>
      </c>
      <c r="D46" s="334"/>
      <c r="E46" s="335"/>
      <c r="F46" s="336"/>
      <c r="G46" s="337"/>
      <c r="H46" s="335"/>
      <c r="I46" s="335"/>
      <c r="J46" s="335"/>
      <c r="K46" s="338"/>
      <c r="L46" s="339"/>
      <c r="M46" s="340">
        <f t="shared" si="8"/>
        <v>638812</v>
      </c>
    </row>
    <row r="47" spans="1:13" ht="198" customHeight="1">
      <c r="A47" s="457"/>
      <c r="B47" s="50" t="s">
        <v>153</v>
      </c>
      <c r="C47" s="342"/>
      <c r="D47" s="343"/>
      <c r="E47" s="344"/>
      <c r="F47" s="345"/>
      <c r="G47" s="346"/>
      <c r="H47" s="344"/>
      <c r="I47" s="344"/>
      <c r="J47" s="344"/>
      <c r="K47" s="347"/>
      <c r="L47" s="348"/>
      <c r="M47" s="349"/>
    </row>
    <row r="48" spans="1:13" ht="18" customHeight="1">
      <c r="A48" s="387" t="s">
        <v>150</v>
      </c>
      <c r="B48" s="321" t="s">
        <v>276</v>
      </c>
      <c r="C48" s="350">
        <v>638812</v>
      </c>
      <c r="D48" s="351"/>
      <c r="E48" s="351"/>
      <c r="F48" s="352"/>
      <c r="G48" s="353"/>
      <c r="H48" s="351"/>
      <c r="I48" s="351"/>
      <c r="J48" s="351"/>
      <c r="K48" s="354"/>
      <c r="L48" s="354"/>
      <c r="M48" s="355">
        <f>C48</f>
        <v>638812</v>
      </c>
    </row>
    <row r="49" spans="1:13" ht="243.75" customHeight="1">
      <c r="A49" s="458" t="s">
        <v>18</v>
      </c>
      <c r="B49" s="48" t="s">
        <v>330</v>
      </c>
      <c r="C49" s="357">
        <v>3000</v>
      </c>
      <c r="D49" s="358"/>
      <c r="E49" s="358"/>
      <c r="F49" s="359">
        <f>G49+J49</f>
        <v>0</v>
      </c>
      <c r="G49" s="360"/>
      <c r="H49" s="358"/>
      <c r="I49" s="358"/>
      <c r="J49" s="358"/>
      <c r="K49" s="361"/>
      <c r="L49" s="358"/>
      <c r="M49" s="360">
        <f>F49+C49</f>
        <v>3000</v>
      </c>
    </row>
    <row r="50" spans="1:13" ht="31.5" customHeight="1">
      <c r="A50" s="458"/>
      <c r="B50" s="49" t="s">
        <v>0</v>
      </c>
      <c r="C50" s="362"/>
      <c r="D50" s="363"/>
      <c r="E50" s="363"/>
      <c r="F50" s="364"/>
      <c r="G50" s="365"/>
      <c r="H50" s="363"/>
      <c r="I50" s="363"/>
      <c r="J50" s="363"/>
      <c r="K50" s="366"/>
      <c r="L50" s="363"/>
      <c r="M50" s="365"/>
    </row>
    <row r="51" spans="1:13" ht="18.75" customHeight="1">
      <c r="A51" s="387" t="s">
        <v>150</v>
      </c>
      <c r="B51" s="321" t="s">
        <v>276</v>
      </c>
      <c r="C51" s="367">
        <f>C49</f>
        <v>3000</v>
      </c>
      <c r="D51" s="366"/>
      <c r="E51" s="366"/>
      <c r="F51" s="368"/>
      <c r="G51" s="369"/>
      <c r="H51" s="366"/>
      <c r="I51" s="366"/>
      <c r="J51" s="366"/>
      <c r="K51" s="370"/>
      <c r="L51" s="370"/>
      <c r="M51" s="371">
        <f>C51</f>
        <v>3000</v>
      </c>
    </row>
    <row r="52" spans="1:13" ht="61.5" customHeight="1">
      <c r="A52" s="459" t="s">
        <v>19</v>
      </c>
      <c r="B52" s="373" t="s">
        <v>134</v>
      </c>
      <c r="C52" s="374">
        <v>664368</v>
      </c>
      <c r="D52" s="375"/>
      <c r="E52" s="375"/>
      <c r="F52" s="316">
        <f>G52+J52</f>
        <v>0</v>
      </c>
      <c r="G52" s="74"/>
      <c r="H52" s="375"/>
      <c r="I52" s="375"/>
      <c r="J52" s="375"/>
      <c r="K52" s="376"/>
      <c r="L52" s="376"/>
      <c r="M52" s="374">
        <f aca="true" t="shared" si="9" ref="M52:M100">F52+C52</f>
        <v>664368</v>
      </c>
    </row>
    <row r="53" spans="1:13" ht="19.5" customHeight="1">
      <c r="A53" s="387" t="s">
        <v>150</v>
      </c>
      <c r="B53" s="321" t="s">
        <v>276</v>
      </c>
      <c r="C53" s="374">
        <f>C52</f>
        <v>664368</v>
      </c>
      <c r="D53" s="375"/>
      <c r="E53" s="375"/>
      <c r="F53" s="316"/>
      <c r="G53" s="74"/>
      <c r="H53" s="375"/>
      <c r="I53" s="375"/>
      <c r="J53" s="375"/>
      <c r="K53" s="376"/>
      <c r="L53" s="376"/>
      <c r="M53" s="374">
        <f t="shared" si="9"/>
        <v>664368</v>
      </c>
    </row>
    <row r="54" spans="1:13" ht="62.25" customHeight="1">
      <c r="A54" s="387" t="s">
        <v>20</v>
      </c>
      <c r="B54" s="377" t="s">
        <v>77</v>
      </c>
      <c r="C54" s="272">
        <v>25000</v>
      </c>
      <c r="D54" s="107"/>
      <c r="E54" s="107"/>
      <c r="F54" s="317">
        <f>G54+J54</f>
        <v>0</v>
      </c>
      <c r="G54" s="106"/>
      <c r="H54" s="107"/>
      <c r="I54" s="107"/>
      <c r="J54" s="107"/>
      <c r="K54" s="323"/>
      <c r="L54" s="323"/>
      <c r="M54" s="42">
        <f t="shared" si="9"/>
        <v>25000</v>
      </c>
    </row>
    <row r="55" spans="1:13" ht="18" customHeight="1">
      <c r="A55" s="387" t="s">
        <v>150</v>
      </c>
      <c r="B55" s="321" t="s">
        <v>276</v>
      </c>
      <c r="C55" s="272">
        <f>C54</f>
        <v>25000</v>
      </c>
      <c r="D55" s="107"/>
      <c r="E55" s="107"/>
      <c r="F55" s="317"/>
      <c r="G55" s="106"/>
      <c r="H55" s="107"/>
      <c r="I55" s="107"/>
      <c r="J55" s="107"/>
      <c r="K55" s="323"/>
      <c r="L55" s="323"/>
      <c r="M55" s="42">
        <f t="shared" si="9"/>
        <v>25000</v>
      </c>
    </row>
    <row r="56" spans="1:13" ht="60" customHeight="1">
      <c r="A56" s="387" t="s">
        <v>172</v>
      </c>
      <c r="B56" s="377" t="s">
        <v>171</v>
      </c>
      <c r="C56" s="42">
        <v>8000</v>
      </c>
      <c r="D56" s="107"/>
      <c r="E56" s="107"/>
      <c r="F56" s="317">
        <f>G56+J56</f>
        <v>0</v>
      </c>
      <c r="G56" s="39">
        <v>0</v>
      </c>
      <c r="H56" s="107"/>
      <c r="I56" s="107"/>
      <c r="J56" s="107"/>
      <c r="K56" s="323"/>
      <c r="L56" s="323"/>
      <c r="M56" s="42">
        <f t="shared" si="9"/>
        <v>8000</v>
      </c>
    </row>
    <row r="57" spans="1:13" ht="18.75" customHeight="1">
      <c r="A57" s="387" t="s">
        <v>150</v>
      </c>
      <c r="B57" s="321" t="s">
        <v>276</v>
      </c>
      <c r="C57" s="42">
        <f>C56</f>
        <v>8000</v>
      </c>
      <c r="D57" s="107"/>
      <c r="E57" s="107"/>
      <c r="F57" s="317"/>
      <c r="G57" s="39"/>
      <c r="H57" s="107"/>
      <c r="I57" s="107"/>
      <c r="J57" s="107"/>
      <c r="K57" s="323"/>
      <c r="L57" s="323"/>
      <c r="M57" s="42">
        <f t="shared" si="9"/>
        <v>8000</v>
      </c>
    </row>
    <row r="58" spans="1:13" ht="137.25" customHeight="1">
      <c r="A58" s="387" t="s">
        <v>54</v>
      </c>
      <c r="B58" s="373" t="s">
        <v>155</v>
      </c>
      <c r="C58" s="42">
        <v>3066632</v>
      </c>
      <c r="D58" s="107"/>
      <c r="E58" s="107"/>
      <c r="F58" s="317">
        <f>G58+J58</f>
        <v>0</v>
      </c>
      <c r="G58" s="39"/>
      <c r="H58" s="107"/>
      <c r="I58" s="107"/>
      <c r="J58" s="107"/>
      <c r="K58" s="323"/>
      <c r="L58" s="323"/>
      <c r="M58" s="42">
        <f t="shared" si="9"/>
        <v>3066632</v>
      </c>
    </row>
    <row r="59" spans="1:13" ht="18" customHeight="1">
      <c r="A59" s="387" t="s">
        <v>150</v>
      </c>
      <c r="B59" s="321" t="s">
        <v>276</v>
      </c>
      <c r="C59" s="42">
        <f>C58</f>
        <v>3066632</v>
      </c>
      <c r="D59" s="107"/>
      <c r="E59" s="107"/>
      <c r="F59" s="317"/>
      <c r="G59" s="39"/>
      <c r="H59" s="107"/>
      <c r="I59" s="107"/>
      <c r="J59" s="107"/>
      <c r="K59" s="323"/>
      <c r="L59" s="323"/>
      <c r="M59" s="42">
        <f t="shared" si="9"/>
        <v>3066632</v>
      </c>
    </row>
    <row r="60" spans="1:13" ht="129.75" customHeight="1">
      <c r="A60" s="387" t="s">
        <v>55</v>
      </c>
      <c r="B60" s="373" t="s">
        <v>156</v>
      </c>
      <c r="C60" s="42">
        <v>22100</v>
      </c>
      <c r="D60" s="107"/>
      <c r="E60" s="107"/>
      <c r="F60" s="317">
        <f>G60+J60</f>
        <v>0</v>
      </c>
      <c r="G60" s="39"/>
      <c r="H60" s="107"/>
      <c r="I60" s="107"/>
      <c r="J60" s="107"/>
      <c r="K60" s="323"/>
      <c r="L60" s="323"/>
      <c r="M60" s="42">
        <f t="shared" si="9"/>
        <v>22100</v>
      </c>
    </row>
    <row r="61" spans="1:13" ht="19.5" customHeight="1">
      <c r="A61" s="387" t="s">
        <v>150</v>
      </c>
      <c r="B61" s="321" t="s">
        <v>276</v>
      </c>
      <c r="C61" s="42">
        <f>C60</f>
        <v>22100</v>
      </c>
      <c r="D61" s="107"/>
      <c r="E61" s="107"/>
      <c r="F61" s="317"/>
      <c r="G61" s="39"/>
      <c r="H61" s="107"/>
      <c r="I61" s="107"/>
      <c r="J61" s="107"/>
      <c r="K61" s="323"/>
      <c r="L61" s="323"/>
      <c r="M61" s="42">
        <f t="shared" si="9"/>
        <v>22100</v>
      </c>
    </row>
    <row r="62" spans="1:13" ht="30.75" customHeight="1">
      <c r="A62" s="301" t="s">
        <v>176</v>
      </c>
      <c r="B62" s="460" t="s">
        <v>175</v>
      </c>
      <c r="C62" s="42">
        <v>90000</v>
      </c>
      <c r="D62" s="40"/>
      <c r="E62" s="40"/>
      <c r="F62" s="317">
        <f>G62+J62</f>
        <v>0</v>
      </c>
      <c r="G62" s="39"/>
      <c r="H62" s="40"/>
      <c r="I62" s="40"/>
      <c r="J62" s="40"/>
      <c r="K62" s="41"/>
      <c r="L62" s="41"/>
      <c r="M62" s="42">
        <f t="shared" si="9"/>
        <v>90000</v>
      </c>
    </row>
    <row r="63" spans="1:13" ht="18.75" customHeight="1">
      <c r="A63" s="461" t="s">
        <v>173</v>
      </c>
      <c r="B63" s="380" t="s">
        <v>174</v>
      </c>
      <c r="C63" s="42">
        <v>200000</v>
      </c>
      <c r="D63" s="107"/>
      <c r="E63" s="107"/>
      <c r="F63" s="317">
        <f>G63+J63</f>
        <v>0</v>
      </c>
      <c r="G63" s="39"/>
      <c r="H63" s="107"/>
      <c r="I63" s="107"/>
      <c r="J63" s="107"/>
      <c r="K63" s="323"/>
      <c r="L63" s="323"/>
      <c r="M63" s="42">
        <f t="shared" si="9"/>
        <v>200000</v>
      </c>
    </row>
    <row r="64" spans="1:13" ht="21" customHeight="1">
      <c r="A64" s="387" t="s">
        <v>150</v>
      </c>
      <c r="B64" s="321" t="s">
        <v>276</v>
      </c>
      <c r="C64" s="42">
        <f>C63</f>
        <v>200000</v>
      </c>
      <c r="D64" s="107"/>
      <c r="E64" s="107"/>
      <c r="F64" s="317"/>
      <c r="G64" s="39"/>
      <c r="H64" s="107"/>
      <c r="I64" s="107"/>
      <c r="J64" s="107"/>
      <c r="K64" s="323"/>
      <c r="L64" s="323"/>
      <c r="M64" s="42">
        <f t="shared" si="9"/>
        <v>200000</v>
      </c>
    </row>
    <row r="65" spans="1:13" ht="14.25" customHeight="1">
      <c r="A65" s="46" t="s">
        <v>130</v>
      </c>
      <c r="B65" s="47" t="s">
        <v>131</v>
      </c>
      <c r="C65" s="42">
        <v>753814</v>
      </c>
      <c r="D65" s="107"/>
      <c r="E65" s="107"/>
      <c r="F65" s="317">
        <f>G65+J65</f>
        <v>0</v>
      </c>
      <c r="G65" s="39"/>
      <c r="H65" s="107"/>
      <c r="I65" s="107"/>
      <c r="J65" s="107"/>
      <c r="K65" s="323"/>
      <c r="L65" s="323"/>
      <c r="M65" s="42">
        <f t="shared" si="9"/>
        <v>753814</v>
      </c>
    </row>
    <row r="66" spans="1:13" ht="15.75" customHeight="1">
      <c r="A66" s="387" t="s">
        <v>150</v>
      </c>
      <c r="B66" s="321" t="s">
        <v>276</v>
      </c>
      <c r="C66" s="42">
        <f>C65</f>
        <v>753814</v>
      </c>
      <c r="D66" s="107"/>
      <c r="E66" s="107"/>
      <c r="F66" s="317"/>
      <c r="G66" s="39"/>
      <c r="H66" s="107"/>
      <c r="I66" s="107"/>
      <c r="J66" s="107"/>
      <c r="K66" s="323"/>
      <c r="L66" s="323"/>
      <c r="M66" s="42">
        <f t="shared" si="9"/>
        <v>753814</v>
      </c>
    </row>
    <row r="67" spans="1:13" ht="26.25" customHeight="1">
      <c r="A67" s="46" t="s">
        <v>132</v>
      </c>
      <c r="B67" s="31" t="s">
        <v>160</v>
      </c>
      <c r="C67" s="42">
        <v>40100</v>
      </c>
      <c r="D67" s="107"/>
      <c r="E67" s="107"/>
      <c r="F67" s="317"/>
      <c r="G67" s="39"/>
      <c r="H67" s="107"/>
      <c r="I67" s="107"/>
      <c r="J67" s="107"/>
      <c r="K67" s="323"/>
      <c r="L67" s="323"/>
      <c r="M67" s="42">
        <f t="shared" si="9"/>
        <v>40100</v>
      </c>
    </row>
    <row r="68" spans="1:13" ht="17.25" customHeight="1">
      <c r="A68" s="387" t="s">
        <v>150</v>
      </c>
      <c r="B68" s="321" t="s">
        <v>276</v>
      </c>
      <c r="C68" s="42">
        <f>C67</f>
        <v>40100</v>
      </c>
      <c r="D68" s="107"/>
      <c r="E68" s="107"/>
      <c r="F68" s="317"/>
      <c r="G68" s="39"/>
      <c r="H68" s="107"/>
      <c r="I68" s="107"/>
      <c r="J68" s="107"/>
      <c r="K68" s="323"/>
      <c r="L68" s="323"/>
      <c r="M68" s="42">
        <f t="shared" si="9"/>
        <v>40100</v>
      </c>
    </row>
    <row r="69" spans="1:13" ht="15.75">
      <c r="A69" s="301" t="s">
        <v>21</v>
      </c>
      <c r="B69" s="271" t="s">
        <v>331</v>
      </c>
      <c r="C69" s="42">
        <v>1000000</v>
      </c>
      <c r="D69" s="107"/>
      <c r="E69" s="107"/>
      <c r="F69" s="317">
        <f>G69+J69</f>
        <v>0</v>
      </c>
      <c r="G69" s="106"/>
      <c r="H69" s="107"/>
      <c r="I69" s="107"/>
      <c r="J69" s="107"/>
      <c r="K69" s="323"/>
      <c r="L69" s="323"/>
      <c r="M69" s="42">
        <f t="shared" si="9"/>
        <v>1000000</v>
      </c>
    </row>
    <row r="70" spans="1:13" ht="15.75">
      <c r="A70" s="387" t="s">
        <v>150</v>
      </c>
      <c r="B70" s="321" t="s">
        <v>276</v>
      </c>
      <c r="C70" s="42">
        <f>C69</f>
        <v>1000000</v>
      </c>
      <c r="D70" s="107"/>
      <c r="E70" s="107"/>
      <c r="F70" s="317"/>
      <c r="G70" s="106"/>
      <c r="H70" s="107"/>
      <c r="I70" s="107"/>
      <c r="J70" s="107"/>
      <c r="K70" s="323"/>
      <c r="L70" s="323"/>
      <c r="M70" s="42">
        <f t="shared" si="9"/>
        <v>1000000</v>
      </c>
    </row>
    <row r="71" spans="1:13" ht="15.75">
      <c r="A71" s="301" t="s">
        <v>23</v>
      </c>
      <c r="B71" s="271" t="s">
        <v>64</v>
      </c>
      <c r="C71" s="42">
        <v>12500000</v>
      </c>
      <c r="D71" s="107"/>
      <c r="E71" s="107"/>
      <c r="F71" s="317">
        <f>G71+J71</f>
        <v>0</v>
      </c>
      <c r="G71" s="106"/>
      <c r="H71" s="107"/>
      <c r="I71" s="107"/>
      <c r="J71" s="107"/>
      <c r="K71" s="323"/>
      <c r="L71" s="323"/>
      <c r="M71" s="42">
        <f t="shared" si="9"/>
        <v>12500000</v>
      </c>
    </row>
    <row r="72" spans="1:13" ht="15.75">
      <c r="A72" s="387" t="s">
        <v>150</v>
      </c>
      <c r="B72" s="321" t="s">
        <v>276</v>
      </c>
      <c r="C72" s="42">
        <f>C71</f>
        <v>12500000</v>
      </c>
      <c r="D72" s="107"/>
      <c r="E72" s="107"/>
      <c r="F72" s="317"/>
      <c r="G72" s="106"/>
      <c r="H72" s="107"/>
      <c r="I72" s="107"/>
      <c r="J72" s="107"/>
      <c r="K72" s="323"/>
      <c r="L72" s="323"/>
      <c r="M72" s="42">
        <f t="shared" si="9"/>
        <v>12500000</v>
      </c>
    </row>
    <row r="73" spans="1:13" ht="15.75">
      <c r="A73" s="301" t="s">
        <v>24</v>
      </c>
      <c r="B73" s="271" t="s">
        <v>161</v>
      </c>
      <c r="C73" s="42">
        <v>30000000</v>
      </c>
      <c r="D73" s="107"/>
      <c r="E73" s="107"/>
      <c r="F73" s="317">
        <f>G73+J73</f>
        <v>0</v>
      </c>
      <c r="G73" s="106"/>
      <c r="H73" s="107"/>
      <c r="I73" s="107"/>
      <c r="J73" s="107"/>
      <c r="K73" s="323"/>
      <c r="L73" s="323"/>
      <c r="M73" s="42">
        <f t="shared" si="9"/>
        <v>30000000</v>
      </c>
    </row>
    <row r="74" spans="1:13" ht="15.75">
      <c r="A74" s="387" t="s">
        <v>150</v>
      </c>
      <c r="B74" s="321" t="s">
        <v>276</v>
      </c>
      <c r="C74" s="42">
        <f>C73</f>
        <v>30000000</v>
      </c>
      <c r="D74" s="107"/>
      <c r="E74" s="107"/>
      <c r="F74" s="317"/>
      <c r="G74" s="106"/>
      <c r="H74" s="107"/>
      <c r="I74" s="107"/>
      <c r="J74" s="107"/>
      <c r="K74" s="323"/>
      <c r="L74" s="323"/>
      <c r="M74" s="42">
        <f t="shared" si="9"/>
        <v>30000000</v>
      </c>
    </row>
    <row r="75" spans="1:13" ht="16.5" customHeight="1">
      <c r="A75" s="301" t="s">
        <v>25</v>
      </c>
      <c r="B75" s="462" t="s">
        <v>332</v>
      </c>
      <c r="C75" s="42">
        <v>3260000</v>
      </c>
      <c r="D75" s="107"/>
      <c r="E75" s="107"/>
      <c r="F75" s="317">
        <f>G75+J75</f>
        <v>0</v>
      </c>
      <c r="G75" s="106"/>
      <c r="H75" s="107"/>
      <c r="I75" s="107"/>
      <c r="J75" s="107"/>
      <c r="K75" s="323"/>
      <c r="L75" s="323"/>
      <c r="M75" s="42">
        <f t="shared" si="9"/>
        <v>3260000</v>
      </c>
    </row>
    <row r="76" spans="1:13" ht="16.5" customHeight="1">
      <c r="A76" s="387" t="s">
        <v>150</v>
      </c>
      <c r="B76" s="321" t="s">
        <v>276</v>
      </c>
      <c r="C76" s="42">
        <f>C75</f>
        <v>3260000</v>
      </c>
      <c r="D76" s="107"/>
      <c r="E76" s="107"/>
      <c r="F76" s="317"/>
      <c r="G76" s="106"/>
      <c r="H76" s="107"/>
      <c r="I76" s="107"/>
      <c r="J76" s="107"/>
      <c r="K76" s="323"/>
      <c r="L76" s="323"/>
      <c r="M76" s="42">
        <f t="shared" si="9"/>
        <v>3260000</v>
      </c>
    </row>
    <row r="77" spans="1:13" ht="15.75">
      <c r="A77" s="301" t="s">
        <v>26</v>
      </c>
      <c r="B77" s="271" t="s">
        <v>62</v>
      </c>
      <c r="C77" s="42">
        <v>6560000</v>
      </c>
      <c r="D77" s="107"/>
      <c r="E77" s="107"/>
      <c r="F77" s="317">
        <f>G77+J77</f>
        <v>0</v>
      </c>
      <c r="G77" s="106"/>
      <c r="H77" s="107"/>
      <c r="I77" s="107"/>
      <c r="J77" s="107"/>
      <c r="K77" s="323"/>
      <c r="L77" s="323"/>
      <c r="M77" s="42">
        <f t="shared" si="9"/>
        <v>6560000</v>
      </c>
    </row>
    <row r="78" spans="1:13" ht="15.75">
      <c r="A78" s="387" t="s">
        <v>150</v>
      </c>
      <c r="B78" s="321" t="s">
        <v>276</v>
      </c>
      <c r="C78" s="42">
        <f>C77</f>
        <v>6560000</v>
      </c>
      <c r="D78" s="107"/>
      <c r="E78" s="107"/>
      <c r="F78" s="317"/>
      <c r="G78" s="106"/>
      <c r="H78" s="107"/>
      <c r="I78" s="107"/>
      <c r="J78" s="107"/>
      <c r="K78" s="323"/>
      <c r="L78" s="323"/>
      <c r="M78" s="42">
        <f t="shared" si="9"/>
        <v>6560000</v>
      </c>
    </row>
    <row r="79" spans="1:13" ht="15.75">
      <c r="A79" s="390" t="s">
        <v>60</v>
      </c>
      <c r="B79" s="271" t="s">
        <v>61</v>
      </c>
      <c r="C79" s="42">
        <v>1500000</v>
      </c>
      <c r="D79" s="107"/>
      <c r="E79" s="107"/>
      <c r="F79" s="317">
        <f>G79+J79</f>
        <v>0</v>
      </c>
      <c r="G79" s="106"/>
      <c r="H79" s="107"/>
      <c r="I79" s="107"/>
      <c r="J79" s="107"/>
      <c r="K79" s="323"/>
      <c r="L79" s="323"/>
      <c r="M79" s="42">
        <f t="shared" si="9"/>
        <v>1500000</v>
      </c>
    </row>
    <row r="80" spans="1:13" ht="15.75">
      <c r="A80" s="387" t="s">
        <v>150</v>
      </c>
      <c r="B80" s="321" t="s">
        <v>276</v>
      </c>
      <c r="C80" s="42">
        <f>C79</f>
        <v>1500000</v>
      </c>
      <c r="D80" s="107"/>
      <c r="E80" s="107"/>
      <c r="F80" s="317"/>
      <c r="G80" s="106"/>
      <c r="H80" s="107"/>
      <c r="I80" s="107"/>
      <c r="J80" s="107"/>
      <c r="K80" s="323"/>
      <c r="L80" s="323"/>
      <c r="M80" s="42">
        <f t="shared" si="9"/>
        <v>1500000</v>
      </c>
    </row>
    <row r="81" spans="1:13" ht="15.75">
      <c r="A81" s="390" t="s">
        <v>80</v>
      </c>
      <c r="B81" s="462" t="s">
        <v>81</v>
      </c>
      <c r="C81" s="42">
        <v>100000</v>
      </c>
      <c r="D81" s="107"/>
      <c r="E81" s="107"/>
      <c r="F81" s="317">
        <f>G81+J81</f>
        <v>0</v>
      </c>
      <c r="G81" s="106"/>
      <c r="H81" s="107"/>
      <c r="I81" s="107"/>
      <c r="J81" s="107"/>
      <c r="K81" s="323"/>
      <c r="L81" s="323"/>
      <c r="M81" s="42">
        <f t="shared" si="9"/>
        <v>100000</v>
      </c>
    </row>
    <row r="82" spans="1:13" ht="15.75">
      <c r="A82" s="387" t="s">
        <v>150</v>
      </c>
      <c r="B82" s="321" t="s">
        <v>276</v>
      </c>
      <c r="C82" s="42">
        <f>C81</f>
        <v>100000</v>
      </c>
      <c r="D82" s="107"/>
      <c r="E82" s="107"/>
      <c r="F82" s="317"/>
      <c r="G82" s="106"/>
      <c r="H82" s="107"/>
      <c r="I82" s="107"/>
      <c r="J82" s="107"/>
      <c r="K82" s="323"/>
      <c r="L82" s="323"/>
      <c r="M82" s="42">
        <f t="shared" si="9"/>
        <v>100000</v>
      </c>
    </row>
    <row r="83" spans="1:13" ht="18" customHeight="1">
      <c r="A83" s="301" t="s">
        <v>27</v>
      </c>
      <c r="B83" s="271" t="s">
        <v>47</v>
      </c>
      <c r="C83" s="42">
        <v>7350000</v>
      </c>
      <c r="D83" s="107"/>
      <c r="E83" s="107"/>
      <c r="F83" s="317">
        <f>G83+J83</f>
        <v>0</v>
      </c>
      <c r="G83" s="106"/>
      <c r="H83" s="107"/>
      <c r="I83" s="107"/>
      <c r="J83" s="107"/>
      <c r="K83" s="323"/>
      <c r="L83" s="323"/>
      <c r="M83" s="42">
        <f t="shared" si="9"/>
        <v>7350000</v>
      </c>
    </row>
    <row r="84" spans="1:13" ht="18" customHeight="1">
      <c r="A84" s="387" t="s">
        <v>150</v>
      </c>
      <c r="B84" s="321" t="s">
        <v>276</v>
      </c>
      <c r="C84" s="42">
        <f>C83</f>
        <v>7350000</v>
      </c>
      <c r="D84" s="107"/>
      <c r="E84" s="107"/>
      <c r="F84" s="317"/>
      <c r="G84" s="106"/>
      <c r="H84" s="107"/>
      <c r="I84" s="107"/>
      <c r="J84" s="107"/>
      <c r="K84" s="323"/>
      <c r="L84" s="323"/>
      <c r="M84" s="42">
        <f t="shared" si="9"/>
        <v>7350000</v>
      </c>
    </row>
    <row r="85" spans="1:13" ht="30.75">
      <c r="A85" s="301" t="s">
        <v>28</v>
      </c>
      <c r="B85" s="271" t="s">
        <v>333</v>
      </c>
      <c r="C85" s="42">
        <v>8688952</v>
      </c>
      <c r="D85" s="107"/>
      <c r="E85" s="107"/>
      <c r="F85" s="317">
        <f>G85+J85</f>
        <v>0</v>
      </c>
      <c r="G85" s="39"/>
      <c r="H85" s="107"/>
      <c r="I85" s="107"/>
      <c r="J85" s="107"/>
      <c r="K85" s="323"/>
      <c r="L85" s="323"/>
      <c r="M85" s="42">
        <f t="shared" si="9"/>
        <v>8688952</v>
      </c>
    </row>
    <row r="86" spans="1:13" ht="15.75" customHeight="1">
      <c r="A86" s="387" t="s">
        <v>150</v>
      </c>
      <c r="B86" s="321" t="s">
        <v>276</v>
      </c>
      <c r="C86" s="42">
        <f>C85</f>
        <v>8688952</v>
      </c>
      <c r="D86" s="107"/>
      <c r="E86" s="107"/>
      <c r="F86" s="317"/>
      <c r="G86" s="39"/>
      <c r="H86" s="107"/>
      <c r="I86" s="107"/>
      <c r="J86" s="107"/>
      <c r="K86" s="323"/>
      <c r="L86" s="323"/>
      <c r="M86" s="42">
        <f t="shared" si="9"/>
        <v>8688952</v>
      </c>
    </row>
    <row r="87" spans="1:13" ht="35.25" customHeight="1">
      <c r="A87" s="301" t="s">
        <v>78</v>
      </c>
      <c r="B87" s="462" t="s">
        <v>79</v>
      </c>
      <c r="C87" s="272">
        <v>395200</v>
      </c>
      <c r="D87" s="107"/>
      <c r="E87" s="107"/>
      <c r="F87" s="317">
        <f>G87+J87</f>
        <v>0</v>
      </c>
      <c r="G87" s="39"/>
      <c r="H87" s="107"/>
      <c r="I87" s="107"/>
      <c r="J87" s="107"/>
      <c r="K87" s="323"/>
      <c r="L87" s="323"/>
      <c r="M87" s="42">
        <f t="shared" si="9"/>
        <v>395200</v>
      </c>
    </row>
    <row r="88" spans="1:13" ht="19.5" customHeight="1">
      <c r="A88" s="387" t="s">
        <v>150</v>
      </c>
      <c r="B88" s="321" t="s">
        <v>276</v>
      </c>
      <c r="C88" s="272">
        <f>C87</f>
        <v>395200</v>
      </c>
      <c r="D88" s="107"/>
      <c r="E88" s="107"/>
      <c r="F88" s="317">
        <f>G88+J88</f>
        <v>0</v>
      </c>
      <c r="G88" s="39"/>
      <c r="H88" s="107"/>
      <c r="I88" s="107"/>
      <c r="J88" s="107"/>
      <c r="K88" s="323"/>
      <c r="L88" s="323"/>
      <c r="M88" s="42">
        <f t="shared" si="9"/>
        <v>395200</v>
      </c>
    </row>
    <row r="89" spans="1:13" ht="19.5" customHeight="1">
      <c r="A89" s="387" t="s">
        <v>147</v>
      </c>
      <c r="B89" s="101" t="s">
        <v>148</v>
      </c>
      <c r="C89" s="272">
        <v>289300</v>
      </c>
      <c r="D89" s="107"/>
      <c r="E89" s="107"/>
      <c r="F89" s="317"/>
      <c r="G89" s="39"/>
      <c r="H89" s="107"/>
      <c r="I89" s="107"/>
      <c r="J89" s="107"/>
      <c r="K89" s="323"/>
      <c r="L89" s="323"/>
      <c r="M89" s="42">
        <f t="shared" si="9"/>
        <v>289300</v>
      </c>
    </row>
    <row r="90" spans="1:13" ht="30">
      <c r="A90" s="301" t="s">
        <v>69</v>
      </c>
      <c r="B90" s="462" t="s">
        <v>70</v>
      </c>
      <c r="C90" s="42">
        <v>1242000</v>
      </c>
      <c r="D90" s="107"/>
      <c r="E90" s="107"/>
      <c r="F90" s="317">
        <f>G90+J90</f>
        <v>0</v>
      </c>
      <c r="G90" s="39"/>
      <c r="H90" s="107"/>
      <c r="I90" s="107"/>
      <c r="J90" s="107"/>
      <c r="K90" s="323"/>
      <c r="L90" s="323"/>
      <c r="M90" s="42">
        <f t="shared" si="9"/>
        <v>1242000</v>
      </c>
    </row>
    <row r="91" spans="1:13" ht="17.25" customHeight="1">
      <c r="A91" s="301" t="s">
        <v>71</v>
      </c>
      <c r="B91" s="462" t="s">
        <v>129</v>
      </c>
      <c r="C91" s="25">
        <v>50565</v>
      </c>
      <c r="D91" s="107"/>
      <c r="E91" s="107"/>
      <c r="F91" s="317">
        <f>G91+J91</f>
        <v>0</v>
      </c>
      <c r="G91" s="106"/>
      <c r="H91" s="107"/>
      <c r="I91" s="107"/>
      <c r="J91" s="107"/>
      <c r="K91" s="323"/>
      <c r="L91" s="323"/>
      <c r="M91" s="42">
        <f t="shared" si="9"/>
        <v>50565</v>
      </c>
    </row>
    <row r="92" spans="1:13" ht="33" customHeight="1">
      <c r="A92" s="301" t="s">
        <v>30</v>
      </c>
      <c r="B92" s="62" t="s">
        <v>162</v>
      </c>
      <c r="C92" s="272">
        <v>5264314.65</v>
      </c>
      <c r="D92" s="40">
        <v>3707000</v>
      </c>
      <c r="E92" s="40">
        <v>25100</v>
      </c>
      <c r="F92" s="317">
        <f>G92+J92</f>
        <v>700700</v>
      </c>
      <c r="G92" s="39">
        <v>640700</v>
      </c>
      <c r="H92" s="40">
        <v>10000</v>
      </c>
      <c r="I92" s="40">
        <v>142900</v>
      </c>
      <c r="J92" s="40">
        <v>60000</v>
      </c>
      <c r="K92" s="41">
        <v>0</v>
      </c>
      <c r="L92" s="41">
        <v>0</v>
      </c>
      <c r="M92" s="42">
        <f t="shared" si="9"/>
        <v>5965014.65</v>
      </c>
    </row>
    <row r="93" spans="1:13" ht="63" customHeight="1">
      <c r="A93" s="301" t="s">
        <v>166</v>
      </c>
      <c r="B93" s="62" t="s">
        <v>149</v>
      </c>
      <c r="C93" s="325">
        <v>350500</v>
      </c>
      <c r="D93" s="107"/>
      <c r="E93" s="107"/>
      <c r="F93" s="317"/>
      <c r="G93" s="106"/>
      <c r="H93" s="107"/>
      <c r="I93" s="107"/>
      <c r="J93" s="107"/>
      <c r="K93" s="323"/>
      <c r="L93" s="323"/>
      <c r="M93" s="42">
        <f>F93+C93</f>
        <v>350500</v>
      </c>
    </row>
    <row r="94" spans="1:13" ht="35.25" customHeight="1" hidden="1">
      <c r="A94" s="443" t="s">
        <v>177</v>
      </c>
      <c r="B94" s="31" t="s">
        <v>178</v>
      </c>
      <c r="C94" s="325">
        <v>0</v>
      </c>
      <c r="D94" s="107"/>
      <c r="E94" s="107"/>
      <c r="F94" s="317">
        <f>G94+J94</f>
        <v>0</v>
      </c>
      <c r="G94" s="106"/>
      <c r="H94" s="107"/>
      <c r="I94" s="107"/>
      <c r="J94" s="326"/>
      <c r="K94" s="327"/>
      <c r="L94" s="327"/>
      <c r="M94" s="42">
        <f>F94+C94</f>
        <v>0</v>
      </c>
    </row>
    <row r="95" spans="1:13" ht="68.25" customHeight="1">
      <c r="A95" s="77" t="s">
        <v>214</v>
      </c>
      <c r="B95" s="130" t="s">
        <v>215</v>
      </c>
      <c r="C95" s="325">
        <v>135000</v>
      </c>
      <c r="D95" s="107"/>
      <c r="E95" s="107"/>
      <c r="F95" s="317"/>
      <c r="G95" s="106"/>
      <c r="H95" s="107"/>
      <c r="I95" s="107"/>
      <c r="J95" s="326"/>
      <c r="K95" s="327"/>
      <c r="L95" s="327"/>
      <c r="M95" s="42">
        <f>F95+C95</f>
        <v>135000</v>
      </c>
    </row>
    <row r="96" spans="1:13" ht="17.25" customHeight="1">
      <c r="A96" s="77" t="s">
        <v>216</v>
      </c>
      <c r="B96" s="72" t="s">
        <v>217</v>
      </c>
      <c r="C96" s="325">
        <v>17500</v>
      </c>
      <c r="D96" s="107"/>
      <c r="E96" s="107"/>
      <c r="F96" s="317"/>
      <c r="G96" s="106"/>
      <c r="H96" s="107"/>
      <c r="I96" s="107"/>
      <c r="J96" s="326"/>
      <c r="K96" s="327"/>
      <c r="L96" s="327"/>
      <c r="M96" s="42">
        <f>F96+C96</f>
        <v>17500</v>
      </c>
    </row>
    <row r="97" spans="1:13" ht="32.25" customHeight="1">
      <c r="A97" s="301" t="s">
        <v>31</v>
      </c>
      <c r="B97" s="271" t="s">
        <v>32</v>
      </c>
      <c r="C97" s="42">
        <v>10011700</v>
      </c>
      <c r="D97" s="40"/>
      <c r="E97" s="40"/>
      <c r="F97" s="317">
        <f>G97+J97</f>
        <v>0</v>
      </c>
      <c r="G97" s="39"/>
      <c r="H97" s="40"/>
      <c r="I97" s="40"/>
      <c r="J97" s="40"/>
      <c r="K97" s="41"/>
      <c r="L97" s="41"/>
      <c r="M97" s="42">
        <f t="shared" si="9"/>
        <v>10011700</v>
      </c>
    </row>
    <row r="98" spans="1:13" ht="15">
      <c r="A98" s="387" t="s">
        <v>150</v>
      </c>
      <c r="B98" s="321" t="s">
        <v>276</v>
      </c>
      <c r="C98" s="42">
        <f>C97</f>
        <v>10011700</v>
      </c>
      <c r="D98" s="40"/>
      <c r="E98" s="40"/>
      <c r="F98" s="317"/>
      <c r="G98" s="39"/>
      <c r="H98" s="40"/>
      <c r="I98" s="40"/>
      <c r="J98" s="40"/>
      <c r="K98" s="41"/>
      <c r="L98" s="41"/>
      <c r="M98" s="42">
        <f t="shared" si="9"/>
        <v>10011700</v>
      </c>
    </row>
    <row r="99" spans="1:13" ht="30" customHeight="1">
      <c r="A99" s="463" t="s">
        <v>72</v>
      </c>
      <c r="B99" s="25" t="s">
        <v>73</v>
      </c>
      <c r="C99" s="25">
        <v>33020</v>
      </c>
      <c r="D99" s="40"/>
      <c r="E99" s="40"/>
      <c r="F99" s="317">
        <f>G99+J99</f>
        <v>0</v>
      </c>
      <c r="G99" s="39"/>
      <c r="H99" s="40"/>
      <c r="I99" s="40"/>
      <c r="J99" s="40"/>
      <c r="K99" s="41"/>
      <c r="L99" s="41"/>
      <c r="M99" s="42">
        <f t="shared" si="9"/>
        <v>33020</v>
      </c>
    </row>
    <row r="100" spans="1:13" ht="17.25" customHeight="1">
      <c r="A100" s="463" t="s">
        <v>74</v>
      </c>
      <c r="B100" s="25" t="s">
        <v>75</v>
      </c>
      <c r="C100" s="42">
        <v>2772</v>
      </c>
      <c r="D100" s="40"/>
      <c r="E100" s="40"/>
      <c r="F100" s="317">
        <f>G100+J100</f>
        <v>0</v>
      </c>
      <c r="G100" s="39"/>
      <c r="H100" s="40"/>
      <c r="I100" s="40"/>
      <c r="J100" s="40"/>
      <c r="K100" s="41"/>
      <c r="L100" s="41"/>
      <c r="M100" s="42">
        <f t="shared" si="9"/>
        <v>2772</v>
      </c>
    </row>
    <row r="101" spans="1:13" s="396" customFormat="1" ht="30" customHeight="1">
      <c r="A101" s="393" t="s">
        <v>306</v>
      </c>
      <c r="B101" s="296" t="s">
        <v>307</v>
      </c>
      <c r="C101" s="395">
        <f aca="true" t="shared" si="10" ref="C101:M101">C102+C104</f>
        <v>1547700</v>
      </c>
      <c r="D101" s="395">
        <f t="shared" si="10"/>
        <v>0</v>
      </c>
      <c r="E101" s="395">
        <f t="shared" si="10"/>
        <v>0</v>
      </c>
      <c r="F101" s="464">
        <f t="shared" si="10"/>
        <v>0</v>
      </c>
      <c r="G101" s="465">
        <f t="shared" si="10"/>
        <v>0</v>
      </c>
      <c r="H101" s="395">
        <f t="shared" si="10"/>
        <v>0</v>
      </c>
      <c r="I101" s="395">
        <f t="shared" si="10"/>
        <v>0</v>
      </c>
      <c r="J101" s="395">
        <f t="shared" si="10"/>
        <v>0</v>
      </c>
      <c r="K101" s="466"/>
      <c r="L101" s="466">
        <f t="shared" si="10"/>
        <v>0</v>
      </c>
      <c r="M101" s="464">
        <f t="shared" si="10"/>
        <v>1547700</v>
      </c>
    </row>
    <row r="102" spans="1:13" ht="30.75" customHeight="1">
      <c r="A102" s="301" t="s">
        <v>51</v>
      </c>
      <c r="B102" s="467" t="s">
        <v>52</v>
      </c>
      <c r="C102" s="42">
        <v>1481800</v>
      </c>
      <c r="D102" s="40"/>
      <c r="E102" s="40"/>
      <c r="F102" s="464">
        <f>G102+J102</f>
        <v>0</v>
      </c>
      <c r="G102" s="39"/>
      <c r="H102" s="40"/>
      <c r="I102" s="40"/>
      <c r="J102" s="40"/>
      <c r="K102" s="41"/>
      <c r="L102" s="41"/>
      <c r="M102" s="42">
        <f>F102+C102</f>
        <v>1481800</v>
      </c>
    </row>
    <row r="103" spans="1:13" ht="26.25" customHeight="1">
      <c r="A103" s="387" t="s">
        <v>150</v>
      </c>
      <c r="B103" s="321" t="s">
        <v>276</v>
      </c>
      <c r="C103" s="42">
        <f>C102</f>
        <v>1481800</v>
      </c>
      <c r="D103" s="40"/>
      <c r="E103" s="40"/>
      <c r="F103" s="464">
        <f>G103+J103</f>
        <v>0</v>
      </c>
      <c r="G103" s="39"/>
      <c r="H103" s="40"/>
      <c r="I103" s="40"/>
      <c r="J103" s="40"/>
      <c r="K103" s="41"/>
      <c r="L103" s="41"/>
      <c r="M103" s="42">
        <f>F103+C103</f>
        <v>1481800</v>
      </c>
    </row>
    <row r="104" spans="1:13" ht="30" customHeight="1">
      <c r="A104" s="301" t="s">
        <v>53</v>
      </c>
      <c r="B104" s="467" t="s">
        <v>56</v>
      </c>
      <c r="C104" s="42">
        <v>65900</v>
      </c>
      <c r="D104" s="40"/>
      <c r="E104" s="40"/>
      <c r="F104" s="464">
        <f>G104+J104</f>
        <v>0</v>
      </c>
      <c r="G104" s="39"/>
      <c r="H104" s="40"/>
      <c r="I104" s="40"/>
      <c r="J104" s="40"/>
      <c r="K104" s="41"/>
      <c r="L104" s="41"/>
      <c r="M104" s="42">
        <f>F104+C104</f>
        <v>65900</v>
      </c>
    </row>
    <row r="105" spans="1:13" ht="22.5" customHeight="1">
      <c r="A105" s="387" t="s">
        <v>150</v>
      </c>
      <c r="B105" s="321" t="s">
        <v>276</v>
      </c>
      <c r="C105" s="468">
        <f>C104</f>
        <v>65900</v>
      </c>
      <c r="D105" s="40"/>
      <c r="E105" s="40"/>
      <c r="F105" s="464">
        <f>G105+J105</f>
        <v>0</v>
      </c>
      <c r="G105" s="40"/>
      <c r="H105" s="40"/>
      <c r="I105" s="40"/>
      <c r="J105" s="40"/>
      <c r="K105" s="40"/>
      <c r="L105" s="40"/>
      <c r="M105" s="325">
        <f>F105+C105</f>
        <v>65900</v>
      </c>
    </row>
    <row r="106" spans="1:13" ht="22.5" customHeight="1" thickBot="1">
      <c r="A106" s="469" t="s">
        <v>185</v>
      </c>
      <c r="B106" s="133" t="s">
        <v>189</v>
      </c>
      <c r="C106" s="304">
        <v>5000</v>
      </c>
      <c r="D106" s="304"/>
      <c r="E106" s="304"/>
      <c r="F106" s="464">
        <f>G106+J106</f>
        <v>10000</v>
      </c>
      <c r="G106" s="304"/>
      <c r="H106" s="304"/>
      <c r="I106" s="304"/>
      <c r="J106" s="304">
        <v>10000</v>
      </c>
      <c r="K106" s="304">
        <v>10000</v>
      </c>
      <c r="L106" s="304"/>
      <c r="M106" s="325">
        <f>F106+C106</f>
        <v>15000</v>
      </c>
    </row>
    <row r="107" spans="1:13" ht="31.5" customHeight="1" thickBot="1">
      <c r="A107" s="450" t="s">
        <v>334</v>
      </c>
      <c r="B107" s="470" t="s">
        <v>308</v>
      </c>
      <c r="C107" s="471">
        <f>C108</f>
        <v>1035266.4700000001</v>
      </c>
      <c r="D107" s="471">
        <f aca="true" t="shared" si="11" ref="D107:M107">D108</f>
        <v>632960</v>
      </c>
      <c r="E107" s="471">
        <f t="shared" si="11"/>
        <v>7000</v>
      </c>
      <c r="F107" s="471">
        <f t="shared" si="11"/>
        <v>0</v>
      </c>
      <c r="G107" s="471">
        <f t="shared" si="11"/>
        <v>0</v>
      </c>
      <c r="H107" s="471">
        <f t="shared" si="11"/>
        <v>0</v>
      </c>
      <c r="I107" s="471">
        <f t="shared" si="11"/>
        <v>0</v>
      </c>
      <c r="J107" s="471">
        <f t="shared" si="11"/>
        <v>0</v>
      </c>
      <c r="K107" s="471">
        <f t="shared" si="11"/>
        <v>0</v>
      </c>
      <c r="L107" s="471">
        <f t="shared" si="11"/>
        <v>0</v>
      </c>
      <c r="M107" s="471">
        <f t="shared" si="11"/>
        <v>1035266.4700000001</v>
      </c>
    </row>
    <row r="108" spans="1:14" ht="15">
      <c r="A108" s="443" t="s">
        <v>309</v>
      </c>
      <c r="B108" s="467" t="s">
        <v>36</v>
      </c>
      <c r="C108" s="472">
        <f>SUM(C109:C111)</f>
        <v>1035266.4700000001</v>
      </c>
      <c r="D108" s="472">
        <f>SUM(D109:D111)</f>
        <v>632960</v>
      </c>
      <c r="E108" s="472">
        <f>SUM(E109:E111)</f>
        <v>7000</v>
      </c>
      <c r="F108" s="472">
        <f>G108+L108</f>
        <v>0</v>
      </c>
      <c r="G108" s="472">
        <f>SUM(G109:G111)</f>
        <v>0</v>
      </c>
      <c r="H108" s="472">
        <f>SUM(H109:H111)</f>
        <v>0</v>
      </c>
      <c r="I108" s="472">
        <f>SUM(I109:I111)</f>
        <v>0</v>
      </c>
      <c r="J108" s="472">
        <f>SUM(J109:J111)</f>
        <v>0</v>
      </c>
      <c r="K108" s="472"/>
      <c r="L108" s="472">
        <f>SUM(L109:L111)</f>
        <v>0</v>
      </c>
      <c r="M108" s="473">
        <f>C108+F108</f>
        <v>1035266.4700000001</v>
      </c>
      <c r="N108" s="396"/>
    </row>
    <row r="109" spans="1:13" ht="30">
      <c r="A109" s="301" t="s">
        <v>119</v>
      </c>
      <c r="B109" s="467" t="s">
        <v>120</v>
      </c>
      <c r="C109" s="112">
        <v>641575.65</v>
      </c>
      <c r="D109" s="112">
        <v>436660</v>
      </c>
      <c r="E109" s="112">
        <v>3500</v>
      </c>
      <c r="F109" s="44">
        <f>G109+L109</f>
        <v>0</v>
      </c>
      <c r="G109" s="39"/>
      <c r="H109" s="40"/>
      <c r="I109" s="40"/>
      <c r="J109" s="40"/>
      <c r="K109" s="41"/>
      <c r="L109" s="41"/>
      <c r="M109" s="42">
        <f>C109+F109</f>
        <v>641575.65</v>
      </c>
    </row>
    <row r="110" spans="1:13" ht="15">
      <c r="A110" s="301" t="s">
        <v>121</v>
      </c>
      <c r="B110" s="467" t="s">
        <v>122</v>
      </c>
      <c r="C110" s="112">
        <v>269461.92</v>
      </c>
      <c r="D110" s="112">
        <v>108100</v>
      </c>
      <c r="E110" s="112">
        <v>3500</v>
      </c>
      <c r="F110" s="44">
        <f>G110+L110</f>
        <v>0</v>
      </c>
      <c r="G110" s="39"/>
      <c r="H110" s="40"/>
      <c r="I110" s="40"/>
      <c r="J110" s="40"/>
      <c r="K110" s="41"/>
      <c r="L110" s="41"/>
      <c r="M110" s="42">
        <f>C110+F110</f>
        <v>269461.92</v>
      </c>
    </row>
    <row r="111" spans="1:13" ht="15.75" thickBot="1">
      <c r="A111" s="474" t="s">
        <v>123</v>
      </c>
      <c r="B111" s="278" t="s">
        <v>124</v>
      </c>
      <c r="C111" s="112">
        <v>124228.9</v>
      </c>
      <c r="D111" s="112">
        <v>88200</v>
      </c>
      <c r="E111" s="112">
        <v>0</v>
      </c>
      <c r="F111" s="475">
        <f>G111+L111</f>
        <v>0</v>
      </c>
      <c r="G111" s="260"/>
      <c r="H111" s="263"/>
      <c r="I111" s="263"/>
      <c r="J111" s="263"/>
      <c r="K111" s="261"/>
      <c r="L111" s="261"/>
      <c r="M111" s="262">
        <f>C111+F111</f>
        <v>124228.9</v>
      </c>
    </row>
    <row r="112" spans="1:13" ht="32.25" customHeight="1" thickBot="1">
      <c r="A112" s="441" t="s">
        <v>335</v>
      </c>
      <c r="B112" s="267" t="s">
        <v>311</v>
      </c>
      <c r="C112" s="313">
        <f>C113+C118</f>
        <v>5427499</v>
      </c>
      <c r="D112" s="313">
        <f aca="true" t="shared" si="12" ref="D112:M112">D113+D118</f>
        <v>3340230</v>
      </c>
      <c r="E112" s="313">
        <f t="shared" si="12"/>
        <v>134160</v>
      </c>
      <c r="F112" s="313">
        <f t="shared" si="12"/>
        <v>161000</v>
      </c>
      <c r="G112" s="313">
        <f t="shared" si="12"/>
        <v>150000</v>
      </c>
      <c r="H112" s="313">
        <f t="shared" si="12"/>
        <v>110052</v>
      </c>
      <c r="I112" s="313">
        <f t="shared" si="12"/>
        <v>0</v>
      </c>
      <c r="J112" s="313">
        <f t="shared" si="12"/>
        <v>11000</v>
      </c>
      <c r="K112" s="313">
        <f t="shared" si="12"/>
        <v>2500</v>
      </c>
      <c r="L112" s="313">
        <f t="shared" si="12"/>
        <v>2500</v>
      </c>
      <c r="M112" s="313">
        <f t="shared" si="12"/>
        <v>5588499</v>
      </c>
    </row>
    <row r="113" spans="1:13" ht="15">
      <c r="A113" s="476" t="s">
        <v>312</v>
      </c>
      <c r="B113" s="477" t="s">
        <v>313</v>
      </c>
      <c r="C113" s="478">
        <f>SUM(C114:C117)</f>
        <v>5208959</v>
      </c>
      <c r="D113" s="472">
        <f aca="true" t="shared" si="13" ref="D113:M113">D114+D115+D116+D117</f>
        <v>3340230</v>
      </c>
      <c r="E113" s="472">
        <f t="shared" si="13"/>
        <v>134160</v>
      </c>
      <c r="F113" s="472">
        <f t="shared" si="13"/>
        <v>161000</v>
      </c>
      <c r="G113" s="472">
        <f t="shared" si="13"/>
        <v>150000</v>
      </c>
      <c r="H113" s="472">
        <f t="shared" si="13"/>
        <v>110052</v>
      </c>
      <c r="I113" s="472">
        <f t="shared" si="13"/>
        <v>0</v>
      </c>
      <c r="J113" s="472">
        <f t="shared" si="13"/>
        <v>11000</v>
      </c>
      <c r="K113" s="472">
        <f t="shared" si="13"/>
        <v>2500</v>
      </c>
      <c r="L113" s="472">
        <f t="shared" si="13"/>
        <v>2500</v>
      </c>
      <c r="M113" s="472">
        <f t="shared" si="13"/>
        <v>5369959</v>
      </c>
    </row>
    <row r="114" spans="1:13" ht="15">
      <c r="A114" s="301" t="s">
        <v>111</v>
      </c>
      <c r="B114" s="271" t="s">
        <v>112</v>
      </c>
      <c r="C114" s="112">
        <v>1225745</v>
      </c>
      <c r="D114" s="112">
        <v>689595</v>
      </c>
      <c r="E114" s="112">
        <v>47530</v>
      </c>
      <c r="F114" s="42">
        <f>G114+J114</f>
        <v>1500</v>
      </c>
      <c r="G114" s="112">
        <v>0</v>
      </c>
      <c r="H114" s="112">
        <v>0</v>
      </c>
      <c r="I114" s="112">
        <v>0</v>
      </c>
      <c r="J114" s="112">
        <v>1500</v>
      </c>
      <c r="K114" s="112">
        <v>0</v>
      </c>
      <c r="L114" s="41"/>
      <c r="M114" s="42">
        <f aca="true" t="shared" si="14" ref="M114:M120">F114+C114</f>
        <v>1227245</v>
      </c>
    </row>
    <row r="115" spans="1:13" ht="15">
      <c r="A115" s="301" t="s">
        <v>113</v>
      </c>
      <c r="B115" s="271" t="s">
        <v>114</v>
      </c>
      <c r="C115" s="112">
        <v>790106</v>
      </c>
      <c r="D115" s="112">
        <v>503090</v>
      </c>
      <c r="E115" s="112">
        <v>7740</v>
      </c>
      <c r="F115" s="42">
        <f>G115+J115</f>
        <v>0</v>
      </c>
      <c r="G115" s="112">
        <v>0</v>
      </c>
      <c r="H115" s="112">
        <v>0</v>
      </c>
      <c r="I115" s="112">
        <v>0</v>
      </c>
      <c r="J115" s="112">
        <v>0</v>
      </c>
      <c r="K115" s="112">
        <v>0</v>
      </c>
      <c r="L115" s="41"/>
      <c r="M115" s="42">
        <f t="shared" si="14"/>
        <v>790106</v>
      </c>
    </row>
    <row r="116" spans="1:13" ht="15">
      <c r="A116" s="301" t="s">
        <v>115</v>
      </c>
      <c r="B116" s="271" t="s">
        <v>116</v>
      </c>
      <c r="C116" s="112">
        <v>2809121</v>
      </c>
      <c r="D116" s="112">
        <v>1950110</v>
      </c>
      <c r="E116" s="112">
        <v>71220</v>
      </c>
      <c r="F116" s="42">
        <f>G116+J116</f>
        <v>152500</v>
      </c>
      <c r="G116" s="112">
        <v>150000</v>
      </c>
      <c r="H116" s="112">
        <v>110052</v>
      </c>
      <c r="I116" s="112">
        <v>0</v>
      </c>
      <c r="J116" s="112">
        <v>2500</v>
      </c>
      <c r="K116" s="112">
        <v>2500</v>
      </c>
      <c r="L116" s="41">
        <v>2500</v>
      </c>
      <c r="M116" s="42">
        <f t="shared" si="14"/>
        <v>2961621</v>
      </c>
    </row>
    <row r="117" spans="1:13" ht="15">
      <c r="A117" s="301" t="s">
        <v>117</v>
      </c>
      <c r="B117" s="271" t="s">
        <v>118</v>
      </c>
      <c r="C117" s="112">
        <v>383987</v>
      </c>
      <c r="D117" s="112">
        <v>197435</v>
      </c>
      <c r="E117" s="112">
        <v>7670</v>
      </c>
      <c r="F117" s="42">
        <f>G117+J117</f>
        <v>7000</v>
      </c>
      <c r="G117" s="39">
        <v>0</v>
      </c>
      <c r="H117" s="40">
        <v>0</v>
      </c>
      <c r="I117" s="40"/>
      <c r="J117" s="40">
        <v>7000</v>
      </c>
      <c r="K117" s="41"/>
      <c r="L117" s="41"/>
      <c r="M117" s="42">
        <f t="shared" si="14"/>
        <v>390987</v>
      </c>
    </row>
    <row r="118" spans="1:13" ht="15">
      <c r="A118" s="301" t="s">
        <v>49</v>
      </c>
      <c r="B118" s="479" t="s">
        <v>50</v>
      </c>
      <c r="C118" s="464">
        <f>C119+C120</f>
        <v>218540</v>
      </c>
      <c r="D118" s="395"/>
      <c r="E118" s="395"/>
      <c r="F118" s="464">
        <v>0</v>
      </c>
      <c r="G118" s="465">
        <v>0</v>
      </c>
      <c r="H118" s="395"/>
      <c r="I118" s="395"/>
      <c r="J118" s="395"/>
      <c r="K118" s="466"/>
      <c r="L118" s="466"/>
      <c r="M118" s="42">
        <f t="shared" si="14"/>
        <v>218540</v>
      </c>
    </row>
    <row r="119" spans="1:13" ht="15">
      <c r="A119" s="301" t="s">
        <v>34</v>
      </c>
      <c r="B119" s="467" t="s">
        <v>48</v>
      </c>
      <c r="C119" s="112">
        <v>37300</v>
      </c>
      <c r="D119" s="40"/>
      <c r="E119" s="40"/>
      <c r="F119" s="42">
        <f>G119</f>
        <v>0</v>
      </c>
      <c r="G119" s="39">
        <v>0</v>
      </c>
      <c r="H119" s="40"/>
      <c r="I119" s="40"/>
      <c r="J119" s="40"/>
      <c r="K119" s="41"/>
      <c r="L119" s="41"/>
      <c r="M119" s="42">
        <f t="shared" si="14"/>
        <v>37300</v>
      </c>
    </row>
    <row r="120" spans="1:13" ht="15.75" thickBot="1">
      <c r="A120" s="474" t="s">
        <v>35</v>
      </c>
      <c r="B120" s="480" t="s">
        <v>336</v>
      </c>
      <c r="C120" s="112">
        <v>181240</v>
      </c>
      <c r="D120" s="263"/>
      <c r="E120" s="263"/>
      <c r="F120" s="262">
        <f>G120</f>
        <v>0</v>
      </c>
      <c r="G120" s="260"/>
      <c r="H120" s="263"/>
      <c r="I120" s="263"/>
      <c r="J120" s="263"/>
      <c r="K120" s="261"/>
      <c r="L120" s="261"/>
      <c r="M120" s="262">
        <f t="shared" si="14"/>
        <v>181240</v>
      </c>
    </row>
    <row r="121" spans="1:13" ht="31.5" customHeight="1" thickBot="1">
      <c r="A121" s="441" t="s">
        <v>337</v>
      </c>
      <c r="B121" s="267" t="s">
        <v>316</v>
      </c>
      <c r="C121" s="313">
        <f>C123+C124+C126+C122+C127</f>
        <v>19790688</v>
      </c>
      <c r="D121" s="313">
        <f aca="true" t="shared" si="15" ref="D121:M121">D123+D124+D126+D122+D127</f>
        <v>0</v>
      </c>
      <c r="E121" s="313">
        <f t="shared" si="15"/>
        <v>0</v>
      </c>
      <c r="F121" s="313">
        <f t="shared" si="15"/>
        <v>3163227.0500000003</v>
      </c>
      <c r="G121" s="313">
        <f t="shared" si="15"/>
        <v>1058038.37</v>
      </c>
      <c r="H121" s="313">
        <f t="shared" si="15"/>
        <v>0</v>
      </c>
      <c r="I121" s="313">
        <f t="shared" si="15"/>
        <v>0</v>
      </c>
      <c r="J121" s="313">
        <f t="shared" si="15"/>
        <v>2105188.68</v>
      </c>
      <c r="K121" s="313">
        <f t="shared" si="15"/>
        <v>0</v>
      </c>
      <c r="L121" s="313">
        <f t="shared" si="15"/>
        <v>0</v>
      </c>
      <c r="M121" s="313">
        <f t="shared" si="15"/>
        <v>22953915.05</v>
      </c>
    </row>
    <row r="122" spans="1:13" ht="20.25" customHeight="1">
      <c r="A122" s="481" t="s">
        <v>219</v>
      </c>
      <c r="B122" s="482" t="s">
        <v>220</v>
      </c>
      <c r="C122" s="483">
        <v>1428000</v>
      </c>
      <c r="D122" s="483"/>
      <c r="E122" s="483"/>
      <c r="F122" s="445">
        <f>G122+J122</f>
        <v>0</v>
      </c>
      <c r="G122" s="483"/>
      <c r="H122" s="483"/>
      <c r="I122" s="483"/>
      <c r="J122" s="483"/>
      <c r="K122" s="483"/>
      <c r="L122" s="483"/>
      <c r="M122" s="445">
        <f>C122+F122</f>
        <v>1428000</v>
      </c>
    </row>
    <row r="123" spans="1:13" ht="40.5" customHeight="1">
      <c r="A123" s="301" t="s">
        <v>39</v>
      </c>
      <c r="B123" s="484" t="s">
        <v>317</v>
      </c>
      <c r="C123" s="42">
        <v>18200588</v>
      </c>
      <c r="D123" s="40"/>
      <c r="E123" s="40"/>
      <c r="F123" s="263">
        <f>G123+J123</f>
        <v>0</v>
      </c>
      <c r="G123" s="39"/>
      <c r="H123" s="40"/>
      <c r="I123" s="40"/>
      <c r="J123" s="40"/>
      <c r="K123" s="41"/>
      <c r="L123" s="41"/>
      <c r="M123" s="262">
        <f>C123+F123</f>
        <v>18200588</v>
      </c>
    </row>
    <row r="124" spans="1:13" ht="47.25" customHeight="1">
      <c r="A124" s="301" t="s">
        <v>151</v>
      </c>
      <c r="B124" s="31" t="s">
        <v>152</v>
      </c>
      <c r="C124" s="40"/>
      <c r="D124" s="40"/>
      <c r="E124" s="40"/>
      <c r="F124" s="40">
        <f>G124+J124</f>
        <v>3163227.0500000003</v>
      </c>
      <c r="G124" s="273">
        <v>1058038.37</v>
      </c>
      <c r="H124" s="273"/>
      <c r="I124" s="273"/>
      <c r="J124" s="273">
        <v>2105188.68</v>
      </c>
      <c r="K124" s="40"/>
      <c r="L124" s="40"/>
      <c r="M124" s="410">
        <f>C124+F124</f>
        <v>3163227.0500000003</v>
      </c>
    </row>
    <row r="125" spans="1:13" ht="20.25" customHeight="1">
      <c r="A125" s="485" t="s">
        <v>150</v>
      </c>
      <c r="B125" s="486" t="s">
        <v>276</v>
      </c>
      <c r="C125" s="263">
        <f>C124</f>
        <v>0</v>
      </c>
      <c r="D125" s="263">
        <f aca="true" t="shared" si="16" ref="D125:M125">D124</f>
        <v>0</v>
      </c>
      <c r="E125" s="263">
        <f t="shared" si="16"/>
        <v>0</v>
      </c>
      <c r="F125" s="263">
        <f t="shared" si="16"/>
        <v>3163227.0500000003</v>
      </c>
      <c r="G125" s="487">
        <f t="shared" si="16"/>
        <v>1058038.37</v>
      </c>
      <c r="H125" s="487">
        <f t="shared" si="16"/>
        <v>0</v>
      </c>
      <c r="I125" s="487">
        <f t="shared" si="16"/>
        <v>0</v>
      </c>
      <c r="J125" s="487">
        <f t="shared" si="16"/>
        <v>2105188.68</v>
      </c>
      <c r="K125" s="263">
        <f t="shared" si="16"/>
        <v>0</v>
      </c>
      <c r="L125" s="263">
        <f t="shared" si="16"/>
        <v>0</v>
      </c>
      <c r="M125" s="487">
        <f t="shared" si="16"/>
        <v>3163227.0500000003</v>
      </c>
    </row>
    <row r="126" spans="1:13" ht="20.25" customHeight="1">
      <c r="A126" s="485" t="s">
        <v>184</v>
      </c>
      <c r="B126" s="488" t="s">
        <v>338</v>
      </c>
      <c r="C126" s="263">
        <v>125000</v>
      </c>
      <c r="D126" s="263"/>
      <c r="E126" s="263"/>
      <c r="F126" s="263"/>
      <c r="G126" s="263"/>
      <c r="H126" s="263"/>
      <c r="I126" s="263"/>
      <c r="J126" s="263"/>
      <c r="K126" s="263"/>
      <c r="L126" s="263"/>
      <c r="M126" s="489">
        <f>C126+F126</f>
        <v>125000</v>
      </c>
    </row>
    <row r="127" spans="1:13" ht="47.25" customHeight="1" thickBot="1">
      <c r="A127" s="485" t="s">
        <v>221</v>
      </c>
      <c r="B127" s="490" t="s">
        <v>222</v>
      </c>
      <c r="C127" s="263">
        <v>37100</v>
      </c>
      <c r="D127" s="263"/>
      <c r="E127" s="263"/>
      <c r="F127" s="263"/>
      <c r="G127" s="263"/>
      <c r="H127" s="263"/>
      <c r="I127" s="263"/>
      <c r="J127" s="263"/>
      <c r="K127" s="263"/>
      <c r="L127" s="263"/>
      <c r="M127" s="489">
        <f>C127+F127</f>
        <v>37100</v>
      </c>
    </row>
    <row r="128" spans="1:13" ht="16.5" customHeight="1" thickBot="1">
      <c r="A128" s="491"/>
      <c r="B128" s="267" t="s">
        <v>319</v>
      </c>
      <c r="C128" s="312">
        <f>C8+C12+C25+C37+C112+C121+C107</f>
        <v>251502892.01</v>
      </c>
      <c r="D128" s="312">
        <f aca="true" t="shared" si="17" ref="D128:L128">D8+D12+D25+D37+D112+D121+D107</f>
        <v>69259087</v>
      </c>
      <c r="E128" s="312">
        <f t="shared" si="17"/>
        <v>12149000</v>
      </c>
      <c r="F128" s="312">
        <f t="shared" si="17"/>
        <v>6737058.050000001</v>
      </c>
      <c r="G128" s="312">
        <f t="shared" si="17"/>
        <v>3996558.37</v>
      </c>
      <c r="H128" s="312">
        <f t="shared" si="17"/>
        <v>621152</v>
      </c>
      <c r="I128" s="312">
        <f t="shared" si="17"/>
        <v>323900</v>
      </c>
      <c r="J128" s="312">
        <f t="shared" si="17"/>
        <v>2740499.68</v>
      </c>
      <c r="K128" s="312">
        <f t="shared" si="17"/>
        <v>508111</v>
      </c>
      <c r="L128" s="312">
        <f t="shared" si="17"/>
        <v>97500</v>
      </c>
      <c r="M128" s="492">
        <f>C128+F128</f>
        <v>258239950.06</v>
      </c>
    </row>
    <row r="129" spans="1:13" ht="16.5" customHeight="1">
      <c r="A129" s="413"/>
      <c r="B129" s="414"/>
      <c r="C129" s="415"/>
      <c r="D129" s="415"/>
      <c r="E129" s="415"/>
      <c r="F129" s="415"/>
      <c r="G129" s="415"/>
      <c r="H129" s="415"/>
      <c r="I129" s="415"/>
      <c r="J129" s="415"/>
      <c r="K129" s="415"/>
      <c r="L129" s="415"/>
      <c r="M129" s="415"/>
    </row>
    <row r="130" spans="2:8" ht="18">
      <c r="B130" s="416" t="s">
        <v>167</v>
      </c>
      <c r="C130" s="416"/>
      <c r="D130" s="417"/>
      <c r="E130" s="417"/>
      <c r="F130" s="417" t="s">
        <v>168</v>
      </c>
      <c r="G130" s="417"/>
      <c r="H130" s="417"/>
    </row>
    <row r="131" spans="2:8" ht="15">
      <c r="B131" s="198"/>
      <c r="C131" s="198"/>
      <c r="D131" s="198"/>
      <c r="E131" s="198"/>
      <c r="F131" s="198"/>
      <c r="G131" s="198"/>
      <c r="H131" s="198"/>
    </row>
    <row r="132" spans="2:8" ht="15">
      <c r="B132" s="198"/>
      <c r="C132" s="198"/>
      <c r="D132" s="198"/>
      <c r="E132" s="198"/>
      <c r="F132" s="198"/>
      <c r="G132" s="198"/>
      <c r="H132" s="198"/>
    </row>
  </sheetData>
  <sheetProtection/>
  <mergeCells count="35">
    <mergeCell ref="H49:H50"/>
    <mergeCell ref="I49:I50"/>
    <mergeCell ref="J49:J50"/>
    <mergeCell ref="L49:L50"/>
    <mergeCell ref="M49:M50"/>
    <mergeCell ref="I46:I47"/>
    <mergeCell ref="J46:J47"/>
    <mergeCell ref="L46:L47"/>
    <mergeCell ref="M46:M47"/>
    <mergeCell ref="A49:A50"/>
    <mergeCell ref="C49:C50"/>
    <mergeCell ref="D49:D50"/>
    <mergeCell ref="E49:E50"/>
    <mergeCell ref="F49:F50"/>
    <mergeCell ref="G49:G50"/>
    <mergeCell ref="H6:I6"/>
    <mergeCell ref="J6:J7"/>
    <mergeCell ref="K6:L6"/>
    <mergeCell ref="A46:A47"/>
    <mergeCell ref="C46:C47"/>
    <mergeCell ref="D46:D47"/>
    <mergeCell ref="E46:E47"/>
    <mergeCell ref="F46:F47"/>
    <mergeCell ref="G46:G47"/>
    <mergeCell ref="H46:H47"/>
    <mergeCell ref="B3:F3"/>
    <mergeCell ref="A5:A6"/>
    <mergeCell ref="B5:B6"/>
    <mergeCell ref="C5:E5"/>
    <mergeCell ref="F5:L5"/>
    <mergeCell ref="M5:M7"/>
    <mergeCell ref="C6:C7"/>
    <mergeCell ref="D6:E6"/>
    <mergeCell ref="F6:F7"/>
    <mergeCell ref="G6:G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5"/>
  <sheetViews>
    <sheetView zoomScale="70" zoomScaleNormal="70" zoomScalePageLayoutView="0" workbookViewId="0" topLeftCell="A1">
      <selection activeCell="J10" sqref="J10"/>
    </sheetView>
  </sheetViews>
  <sheetFormatPr defaultColWidth="9.140625" defaultRowHeight="12.75"/>
  <cols>
    <col min="1" max="1" width="17.28125" style="1" customWidth="1"/>
    <col min="2" max="2" width="70.140625" style="1" customWidth="1"/>
    <col min="3" max="3" width="21.140625" style="1" customWidth="1"/>
    <col min="4" max="4" width="9.28125" style="1" customWidth="1"/>
    <col min="5" max="5" width="8.7109375" style="1" customWidth="1"/>
    <col min="6" max="6" width="8.140625" style="1" customWidth="1"/>
    <col min="7" max="7" width="13.7109375" style="1" customWidth="1"/>
    <col min="8" max="8" width="20.421875" style="1" customWidth="1"/>
    <col min="9" max="16384" width="9.140625" style="1" customWidth="1"/>
  </cols>
  <sheetData>
    <row r="1" ht="12.75">
      <c r="A1" s="493"/>
    </row>
    <row r="2" spans="1:7" ht="15.75">
      <c r="A2" s="493"/>
      <c r="B2" s="493"/>
      <c r="C2" s="493"/>
      <c r="D2" s="493"/>
      <c r="E2" s="494" t="s">
        <v>339</v>
      </c>
      <c r="G2" s="494"/>
    </row>
    <row r="3" spans="1:7" ht="15.75">
      <c r="A3" s="493"/>
      <c r="B3" s="493"/>
      <c r="C3" s="493"/>
      <c r="D3" s="493"/>
      <c r="E3" s="494" t="s">
        <v>44</v>
      </c>
      <c r="F3" s="495"/>
      <c r="G3" s="494"/>
    </row>
    <row r="4" spans="1:7" ht="15.75">
      <c r="A4" s="493"/>
      <c r="B4" s="493"/>
      <c r="C4" s="493"/>
      <c r="D4" s="493"/>
      <c r="E4" s="494" t="s">
        <v>340</v>
      </c>
      <c r="F4" s="495"/>
      <c r="G4" s="494"/>
    </row>
    <row r="5" spans="1:7" ht="20.25">
      <c r="A5" s="496" t="s">
        <v>341</v>
      </c>
      <c r="C5" s="496"/>
      <c r="D5" s="496"/>
      <c r="F5" s="494"/>
      <c r="G5" s="494"/>
    </row>
    <row r="6" spans="1:8" ht="15.75">
      <c r="A6" s="494"/>
      <c r="B6" s="494"/>
      <c r="C6" s="494"/>
      <c r="D6" s="494"/>
      <c r="E6" s="494"/>
      <c r="F6" s="494"/>
      <c r="G6" s="494"/>
      <c r="H6" s="497" t="s">
        <v>68</v>
      </c>
    </row>
    <row r="7" spans="1:8" ht="97.5" customHeight="1">
      <c r="A7" s="498" t="s">
        <v>342</v>
      </c>
      <c r="B7" s="498" t="s">
        <v>323</v>
      </c>
      <c r="C7" s="499" t="s">
        <v>343</v>
      </c>
      <c r="D7" s="499" t="s">
        <v>344</v>
      </c>
      <c r="E7" s="499" t="s">
        <v>345</v>
      </c>
      <c r="F7" s="499" t="s">
        <v>346</v>
      </c>
      <c r="G7" s="499" t="s">
        <v>347</v>
      </c>
      <c r="H7" s="500" t="s">
        <v>348</v>
      </c>
    </row>
    <row r="8" spans="1:8" ht="108.75" customHeight="1">
      <c r="A8" s="498" t="s">
        <v>83</v>
      </c>
      <c r="B8" s="498" t="s">
        <v>136</v>
      </c>
      <c r="C8" s="501"/>
      <c r="D8" s="499"/>
      <c r="E8" s="499"/>
      <c r="F8" s="499"/>
      <c r="G8" s="499"/>
      <c r="H8" s="502" t="s">
        <v>349</v>
      </c>
    </row>
    <row r="9" spans="1:8" ht="15.75" customHeight="1">
      <c r="A9" s="498">
        <v>1</v>
      </c>
      <c r="B9" s="498">
        <v>2</v>
      </c>
      <c r="C9" s="503">
        <v>3</v>
      </c>
      <c r="D9" s="504">
        <v>4</v>
      </c>
      <c r="E9" s="504">
        <v>5</v>
      </c>
      <c r="F9" s="504">
        <v>6</v>
      </c>
      <c r="G9" s="504">
        <v>7</v>
      </c>
      <c r="H9" s="505">
        <v>8</v>
      </c>
    </row>
    <row r="10" spans="1:8" ht="18" customHeight="1">
      <c r="A10" s="506" t="s">
        <v>325</v>
      </c>
      <c r="B10" s="507" t="s">
        <v>350</v>
      </c>
      <c r="C10" s="508"/>
      <c r="D10" s="509"/>
      <c r="E10" s="509"/>
      <c r="F10" s="509"/>
      <c r="G10" s="510">
        <f>G11</f>
        <v>376211</v>
      </c>
      <c r="H10" s="510">
        <f>H11</f>
        <v>95000</v>
      </c>
    </row>
    <row r="11" spans="1:8" ht="18" customHeight="1">
      <c r="A11" s="506" t="s">
        <v>10</v>
      </c>
      <c r="B11" s="507" t="s">
        <v>351</v>
      </c>
      <c r="C11" s="508"/>
      <c r="D11" s="509"/>
      <c r="E11" s="509"/>
      <c r="F11" s="509"/>
      <c r="G11" s="510">
        <f>G12</f>
        <v>376211</v>
      </c>
      <c r="H11" s="510">
        <f>H12</f>
        <v>95000</v>
      </c>
    </row>
    <row r="12" spans="1:8" ht="40.5" customHeight="1">
      <c r="A12" s="511" t="s">
        <v>86</v>
      </c>
      <c r="B12" s="508" t="s">
        <v>352</v>
      </c>
      <c r="C12" s="508"/>
      <c r="D12" s="509"/>
      <c r="E12" s="509"/>
      <c r="F12" s="509"/>
      <c r="G12" s="512">
        <v>376211</v>
      </c>
      <c r="H12" s="512">
        <v>95000</v>
      </c>
    </row>
    <row r="13" spans="1:8" ht="20.25" customHeight="1">
      <c r="A13" s="513" t="s">
        <v>326</v>
      </c>
      <c r="B13" s="507" t="s">
        <v>353</v>
      </c>
      <c r="C13" s="507"/>
      <c r="D13" s="514"/>
      <c r="E13" s="514"/>
      <c r="F13" s="514"/>
      <c r="G13" s="510">
        <f>G14</f>
        <v>119400</v>
      </c>
      <c r="H13" s="510">
        <f>H14</f>
        <v>0</v>
      </c>
    </row>
    <row r="14" spans="1:8" ht="21.75" customHeight="1">
      <c r="A14" s="506" t="s">
        <v>12</v>
      </c>
      <c r="B14" s="507" t="s">
        <v>354</v>
      </c>
      <c r="C14" s="507"/>
      <c r="D14" s="514"/>
      <c r="E14" s="514"/>
      <c r="F14" s="514"/>
      <c r="G14" s="510">
        <f>SUM(G15:G16)</f>
        <v>119400</v>
      </c>
      <c r="H14" s="510">
        <f>H15+H16</f>
        <v>0</v>
      </c>
    </row>
    <row r="15" spans="1:8" ht="21.75" customHeight="1">
      <c r="A15" s="515" t="s">
        <v>107</v>
      </c>
      <c r="B15" s="516" t="s">
        <v>355</v>
      </c>
      <c r="C15" s="516"/>
      <c r="D15" s="509"/>
      <c r="E15" s="509"/>
      <c r="F15" s="509"/>
      <c r="G15" s="512">
        <v>99900</v>
      </c>
      <c r="H15" s="517"/>
    </row>
    <row r="16" spans="1:8" ht="23.25" customHeight="1">
      <c r="A16" s="515" t="s">
        <v>210</v>
      </c>
      <c r="B16" s="516" t="s">
        <v>209</v>
      </c>
      <c r="C16" s="516"/>
      <c r="D16" s="509"/>
      <c r="E16" s="509"/>
      <c r="F16" s="509"/>
      <c r="G16" s="512">
        <v>19500</v>
      </c>
      <c r="H16" s="517"/>
    </row>
    <row r="17" spans="1:8" ht="23.25" customHeight="1">
      <c r="A17" s="513" t="s">
        <v>328</v>
      </c>
      <c r="B17" s="518" t="s">
        <v>356</v>
      </c>
      <c r="C17" s="519"/>
      <c r="D17" s="514"/>
      <c r="E17" s="520"/>
      <c r="F17" s="520"/>
      <c r="G17" s="521">
        <f>G18</f>
        <v>10000</v>
      </c>
      <c r="H17" s="522"/>
    </row>
    <row r="18" spans="1:8" ht="21.75" customHeight="1">
      <c r="A18" s="515" t="s">
        <v>185</v>
      </c>
      <c r="B18" s="516" t="s">
        <v>357</v>
      </c>
      <c r="C18" s="523"/>
      <c r="D18" s="520"/>
      <c r="E18" s="520"/>
      <c r="F18" s="520"/>
      <c r="G18" s="524">
        <v>10000</v>
      </c>
      <c r="H18" s="522"/>
    </row>
    <row r="19" spans="1:8" ht="23.25" customHeight="1">
      <c r="A19" s="525" t="s">
        <v>335</v>
      </c>
      <c r="B19" s="526" t="s">
        <v>358</v>
      </c>
      <c r="C19" s="523"/>
      <c r="D19" s="527"/>
      <c r="E19" s="520"/>
      <c r="F19" s="520"/>
      <c r="G19" s="521">
        <f>G20</f>
        <v>2500</v>
      </c>
      <c r="H19" s="521">
        <f>H20</f>
        <v>2500</v>
      </c>
    </row>
    <row r="20" spans="1:8" ht="23.25" customHeight="1">
      <c r="A20" s="513" t="s">
        <v>312</v>
      </c>
      <c r="B20" s="528" t="s">
        <v>313</v>
      </c>
      <c r="C20" s="516"/>
      <c r="D20" s="514"/>
      <c r="E20" s="509"/>
      <c r="F20" s="509"/>
      <c r="G20" s="510">
        <f>G21</f>
        <v>2500</v>
      </c>
      <c r="H20" s="510">
        <f>H21</f>
        <v>2500</v>
      </c>
    </row>
    <row r="21" spans="1:8" ht="23.25" customHeight="1">
      <c r="A21" s="529" t="s">
        <v>115</v>
      </c>
      <c r="B21" s="271" t="s">
        <v>116</v>
      </c>
      <c r="C21" s="530"/>
      <c r="D21" s="531"/>
      <c r="E21" s="532"/>
      <c r="F21" s="532"/>
      <c r="G21" s="533">
        <v>2500</v>
      </c>
      <c r="H21" s="534">
        <v>2500</v>
      </c>
    </row>
    <row r="22" spans="1:8" ht="18.75">
      <c r="A22" s="535"/>
      <c r="B22" s="536" t="s">
        <v>359</v>
      </c>
      <c r="C22" s="536"/>
      <c r="D22" s="537"/>
      <c r="E22" s="537"/>
      <c r="F22" s="537"/>
      <c r="G22" s="537">
        <f>G10+G13+G17+G19</f>
        <v>508111</v>
      </c>
      <c r="H22" s="537">
        <f>H10+H13+H17+H19</f>
        <v>97500</v>
      </c>
    </row>
    <row r="23" spans="1:7" ht="15.75">
      <c r="A23" s="538"/>
      <c r="B23" s="539"/>
      <c r="C23" s="539"/>
      <c r="D23" s="540"/>
      <c r="E23" s="540"/>
      <c r="F23" s="540"/>
      <c r="G23" s="540"/>
    </row>
    <row r="24" spans="1:10" ht="20.25">
      <c r="A24" s="494"/>
      <c r="B24" s="541" t="s">
        <v>167</v>
      </c>
      <c r="C24" s="541"/>
      <c r="D24" s="541"/>
      <c r="E24" s="541"/>
      <c r="F24"/>
      <c r="G24" s="542" t="s">
        <v>168</v>
      </c>
      <c r="H24" s="543"/>
      <c r="I24" s="543"/>
      <c r="J24" s="543"/>
    </row>
    <row r="25" spans="1:7" ht="18.75">
      <c r="A25" s="493"/>
      <c r="B25" s="21"/>
      <c r="C25" s="21"/>
      <c r="D25" s="21"/>
      <c r="E25" s="21"/>
      <c r="F25" s="21"/>
      <c r="G25" s="21"/>
    </row>
  </sheetData>
  <sheetProtection/>
  <mergeCells count="6">
    <mergeCell ref="C7:C8"/>
    <mergeCell ref="D7:D8"/>
    <mergeCell ref="E7:E8"/>
    <mergeCell ref="F7:F8"/>
    <mergeCell ref="G7:G8"/>
    <mergeCell ref="G24:J2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123"/>
  <sheetViews>
    <sheetView zoomScalePageLayoutView="0" workbookViewId="0" topLeftCell="A1">
      <selection activeCell="A1" sqref="A1:IV16384"/>
    </sheetView>
  </sheetViews>
  <sheetFormatPr defaultColWidth="9.140625" defaultRowHeight="12.75"/>
  <cols>
    <col min="1" max="1" width="9.8515625" style="0" customWidth="1"/>
    <col min="2" max="2" width="51.28125" style="0" customWidth="1"/>
    <col min="3" max="3" width="8.8515625" style="0" hidden="1" customWidth="1"/>
    <col min="4" max="6" width="9.140625" style="0" hidden="1" customWidth="1"/>
    <col min="7" max="7" width="6.140625" style="0" hidden="1" customWidth="1"/>
    <col min="8" max="8" width="15.8515625" style="0" customWidth="1"/>
    <col min="9" max="9" width="12.00390625" style="0" customWidth="1"/>
    <col min="10" max="10" width="10.00390625" style="0" customWidth="1"/>
    <col min="11" max="11" width="13.140625" style="0" customWidth="1"/>
    <col min="12" max="15" width="22.00390625" style="0" customWidth="1"/>
  </cols>
  <sheetData>
    <row r="1" spans="10:11" ht="14.25" customHeight="1">
      <c r="J1" s="544"/>
      <c r="K1" s="545" t="s">
        <v>360</v>
      </c>
    </row>
    <row r="2" spans="8:11" ht="14.25" customHeight="1">
      <c r="H2" s="546"/>
      <c r="I2" s="546"/>
      <c r="J2" s="544"/>
      <c r="K2" s="545" t="s">
        <v>44</v>
      </c>
    </row>
    <row r="3" spans="8:11" ht="14.25" customHeight="1">
      <c r="H3" s="546"/>
      <c r="I3" s="547"/>
      <c r="J3" s="548"/>
      <c r="K3" s="549" t="s">
        <v>361</v>
      </c>
    </row>
    <row r="4" spans="8:11" ht="8.25" customHeight="1">
      <c r="H4" s="546"/>
      <c r="I4" s="546"/>
      <c r="J4" s="546"/>
      <c r="K4" s="550"/>
    </row>
    <row r="5" spans="1:11" ht="18" customHeight="1">
      <c r="A5" s="551" t="s">
        <v>362</v>
      </c>
      <c r="B5" s="551"/>
      <c r="C5" s="551"/>
      <c r="D5" s="551"/>
      <c r="E5" s="551"/>
      <c r="F5" s="551"/>
      <c r="G5" s="551"/>
      <c r="H5" s="551"/>
      <c r="I5" s="551"/>
      <c r="J5" s="551"/>
      <c r="K5" s="551"/>
    </row>
    <row r="6" spans="1:11" ht="6.75" customHeight="1">
      <c r="A6" s="552"/>
      <c r="B6" s="552"/>
      <c r="C6" s="552"/>
      <c r="D6" s="552"/>
      <c r="E6" s="552"/>
      <c r="F6" s="552"/>
      <c r="G6" s="552"/>
      <c r="H6" s="552"/>
      <c r="I6" s="552"/>
      <c r="J6" s="552"/>
      <c r="K6" s="552"/>
    </row>
    <row r="7" spans="8:11" ht="11.25" customHeight="1" thickBot="1">
      <c r="H7" s="546"/>
      <c r="I7" s="546"/>
      <c r="K7" t="s">
        <v>68</v>
      </c>
    </row>
    <row r="8" spans="1:11" ht="13.5" customHeight="1" thickBot="1">
      <c r="A8" s="553" t="s">
        <v>363</v>
      </c>
      <c r="B8" s="554"/>
      <c r="C8" s="555"/>
      <c r="D8" s="556"/>
      <c r="E8" s="556"/>
      <c r="F8" s="556"/>
      <c r="G8" s="557"/>
      <c r="H8" s="558" t="s">
        <v>364</v>
      </c>
      <c r="I8" s="559" t="s">
        <v>365</v>
      </c>
      <c r="J8" s="560"/>
      <c r="K8" s="558" t="s">
        <v>366</v>
      </c>
    </row>
    <row r="9" spans="1:11" ht="39" customHeight="1" thickBot="1">
      <c r="A9" s="561"/>
      <c r="B9" s="562" t="s">
        <v>367</v>
      </c>
      <c r="C9" s="563"/>
      <c r="D9" s="563"/>
      <c r="E9" s="563"/>
      <c r="F9" s="563"/>
      <c r="G9" s="564"/>
      <c r="H9" s="565" t="s">
        <v>368</v>
      </c>
      <c r="I9" s="566" t="s">
        <v>1</v>
      </c>
      <c r="J9" s="566" t="s">
        <v>369</v>
      </c>
      <c r="K9" s="561"/>
    </row>
    <row r="10" spans="1:11" ht="11.25" customHeight="1" thickBot="1">
      <c r="A10" s="567">
        <v>1</v>
      </c>
      <c r="B10" s="568">
        <v>2</v>
      </c>
      <c r="C10" s="569"/>
      <c r="D10" s="569">
        <v>2</v>
      </c>
      <c r="E10" s="569"/>
      <c r="F10" s="569"/>
      <c r="G10" s="570"/>
      <c r="H10" s="571">
        <v>3</v>
      </c>
      <c r="I10" s="571">
        <v>4</v>
      </c>
      <c r="J10" s="571">
        <v>5</v>
      </c>
      <c r="K10" s="571">
        <v>6</v>
      </c>
    </row>
    <row r="11" spans="1:11" ht="15.75" customHeight="1">
      <c r="A11" s="572">
        <v>10000000</v>
      </c>
      <c r="B11" s="573" t="s">
        <v>370</v>
      </c>
      <c r="C11" s="574"/>
      <c r="D11" s="574"/>
      <c r="E11" s="574"/>
      <c r="F11" s="574"/>
      <c r="G11" s="575"/>
      <c r="H11" s="576">
        <f>H12</f>
        <v>32786240</v>
      </c>
      <c r="I11" s="577">
        <v>0</v>
      </c>
      <c r="J11" s="577">
        <v>0</v>
      </c>
      <c r="K11" s="576">
        <f aca="true" t="shared" si="0" ref="K11:K29">H11+I11</f>
        <v>32786240</v>
      </c>
    </row>
    <row r="12" spans="1:11" ht="24" customHeight="1">
      <c r="A12" s="578">
        <v>11000000</v>
      </c>
      <c r="B12" s="579" t="s">
        <v>371</v>
      </c>
      <c r="C12" s="580"/>
      <c r="D12" s="580"/>
      <c r="E12" s="580"/>
      <c r="F12" s="580"/>
      <c r="G12" s="581"/>
      <c r="H12" s="582">
        <f>H13+H18</f>
        <v>32786240</v>
      </c>
      <c r="I12" s="582">
        <f>I13+I18</f>
        <v>0</v>
      </c>
      <c r="J12" s="582">
        <v>0</v>
      </c>
      <c r="K12" s="583">
        <f t="shared" si="0"/>
        <v>32786240</v>
      </c>
    </row>
    <row r="13" spans="1:11" ht="14.25" customHeight="1">
      <c r="A13" s="578">
        <v>11010000</v>
      </c>
      <c r="B13" s="584" t="s">
        <v>372</v>
      </c>
      <c r="C13" s="580"/>
      <c r="D13" s="580"/>
      <c r="E13" s="580"/>
      <c r="F13" s="580"/>
      <c r="G13" s="581"/>
      <c r="H13" s="582">
        <f>H14+H15+H16+H17</f>
        <v>32766240</v>
      </c>
      <c r="I13" s="582">
        <f>I14+I15</f>
        <v>0</v>
      </c>
      <c r="J13" s="582">
        <v>0</v>
      </c>
      <c r="K13" s="583">
        <f t="shared" si="0"/>
        <v>32766240</v>
      </c>
    </row>
    <row r="14" spans="1:11" ht="21.75" customHeight="1">
      <c r="A14" s="585">
        <v>11010100</v>
      </c>
      <c r="B14" s="586" t="s">
        <v>373</v>
      </c>
      <c r="C14" s="580"/>
      <c r="D14" s="580"/>
      <c r="E14" s="580"/>
      <c r="F14" s="580"/>
      <c r="G14" s="581"/>
      <c r="H14" s="587">
        <v>29439840</v>
      </c>
      <c r="I14" s="588">
        <v>0</v>
      </c>
      <c r="J14" s="588">
        <v>0</v>
      </c>
      <c r="K14" s="583">
        <f t="shared" si="0"/>
        <v>29439840</v>
      </c>
    </row>
    <row r="15" spans="1:11" ht="45" customHeight="1">
      <c r="A15" s="585">
        <v>11010200</v>
      </c>
      <c r="B15" s="586" t="s">
        <v>374</v>
      </c>
      <c r="C15" s="580"/>
      <c r="D15" s="580"/>
      <c r="E15" s="580"/>
      <c r="F15" s="580"/>
      <c r="G15" s="581"/>
      <c r="H15" s="587">
        <v>136200</v>
      </c>
      <c r="I15" s="588">
        <v>0</v>
      </c>
      <c r="J15" s="588">
        <v>0</v>
      </c>
      <c r="K15" s="583">
        <f t="shared" si="0"/>
        <v>136200</v>
      </c>
    </row>
    <row r="16" spans="1:11" ht="23.25" customHeight="1">
      <c r="A16" s="585">
        <v>11010400</v>
      </c>
      <c r="B16" s="586" t="s">
        <v>375</v>
      </c>
      <c r="C16" s="580"/>
      <c r="D16" s="580"/>
      <c r="E16" s="580"/>
      <c r="F16" s="580"/>
      <c r="G16" s="581"/>
      <c r="H16" s="587">
        <v>2521600</v>
      </c>
      <c r="I16" s="588">
        <v>0</v>
      </c>
      <c r="J16" s="588">
        <v>0</v>
      </c>
      <c r="K16" s="583">
        <f t="shared" si="0"/>
        <v>2521600</v>
      </c>
    </row>
    <row r="17" spans="1:11" ht="21.75" customHeight="1">
      <c r="A17" s="589">
        <v>11010500</v>
      </c>
      <c r="B17" s="590" t="s">
        <v>376</v>
      </c>
      <c r="C17" s="591"/>
      <c r="D17" s="591"/>
      <c r="E17" s="591"/>
      <c r="F17" s="591"/>
      <c r="G17" s="592"/>
      <c r="H17" s="593">
        <v>668600</v>
      </c>
      <c r="I17" s="588">
        <v>0</v>
      </c>
      <c r="J17" s="588">
        <v>0</v>
      </c>
      <c r="K17" s="583">
        <f t="shared" si="0"/>
        <v>668600</v>
      </c>
    </row>
    <row r="18" spans="1:11" ht="12.75">
      <c r="A18" s="594">
        <v>11020000</v>
      </c>
      <c r="B18" s="595" t="s">
        <v>377</v>
      </c>
      <c r="C18" s="596"/>
      <c r="D18" s="596"/>
      <c r="E18" s="596"/>
      <c r="F18" s="596"/>
      <c r="G18" s="597"/>
      <c r="H18" s="582">
        <f>H19</f>
        <v>20000</v>
      </c>
      <c r="I18" s="582">
        <v>0</v>
      </c>
      <c r="J18" s="582">
        <v>0</v>
      </c>
      <c r="K18" s="583">
        <f t="shared" si="0"/>
        <v>20000</v>
      </c>
    </row>
    <row r="19" spans="1:11" ht="23.25" customHeight="1">
      <c r="A19" s="598">
        <v>11020200</v>
      </c>
      <c r="B19" s="599" t="s">
        <v>378</v>
      </c>
      <c r="C19" s="591"/>
      <c r="D19" s="591"/>
      <c r="E19" s="591"/>
      <c r="F19" s="591"/>
      <c r="G19" s="592"/>
      <c r="H19" s="600">
        <v>20000</v>
      </c>
      <c r="I19" s="600">
        <v>0</v>
      </c>
      <c r="J19" s="600">
        <v>0</v>
      </c>
      <c r="K19" s="583">
        <f t="shared" si="0"/>
        <v>20000</v>
      </c>
    </row>
    <row r="20" spans="1:11" ht="14.25" customHeight="1">
      <c r="A20" s="601">
        <v>20000000</v>
      </c>
      <c r="B20" s="602" t="s">
        <v>379</v>
      </c>
      <c r="C20" s="603"/>
      <c r="D20" s="603"/>
      <c r="E20" s="603"/>
      <c r="F20" s="603"/>
      <c r="G20" s="604"/>
      <c r="H20" s="605">
        <f>H21+H27</f>
        <v>190000</v>
      </c>
      <c r="I20" s="605">
        <f>I30</f>
        <v>3040720</v>
      </c>
      <c r="J20" s="605">
        <v>0</v>
      </c>
      <c r="K20" s="576">
        <f t="shared" si="0"/>
        <v>3230720</v>
      </c>
    </row>
    <row r="21" spans="1:11" ht="12.75">
      <c r="A21" s="594">
        <v>21000000</v>
      </c>
      <c r="B21" s="595" t="s">
        <v>380</v>
      </c>
      <c r="C21" s="596"/>
      <c r="D21" s="596"/>
      <c r="E21" s="596"/>
      <c r="F21" s="596"/>
      <c r="G21" s="597"/>
      <c r="H21" s="582">
        <f>H22+H24</f>
        <v>170000</v>
      </c>
      <c r="I21" s="582">
        <f>I22+I24</f>
        <v>0</v>
      </c>
      <c r="J21" s="582">
        <v>0</v>
      </c>
      <c r="K21" s="583">
        <f t="shared" si="0"/>
        <v>170000</v>
      </c>
    </row>
    <row r="22" spans="1:11" ht="57" customHeight="1">
      <c r="A22" s="594">
        <v>21010000</v>
      </c>
      <c r="B22" s="606" t="s">
        <v>381</v>
      </c>
      <c r="C22" s="596"/>
      <c r="D22" s="596"/>
      <c r="E22" s="596"/>
      <c r="F22" s="596"/>
      <c r="G22" s="597"/>
      <c r="H22" s="582">
        <f>H23</f>
        <v>10000</v>
      </c>
      <c r="I22" s="582">
        <f>I23</f>
        <v>0</v>
      </c>
      <c r="J22" s="582">
        <v>0</v>
      </c>
      <c r="K22" s="583">
        <f t="shared" si="0"/>
        <v>10000</v>
      </c>
    </row>
    <row r="23" spans="1:11" ht="36.75" customHeight="1">
      <c r="A23" s="607">
        <v>21010300</v>
      </c>
      <c r="B23" s="608" t="s">
        <v>382</v>
      </c>
      <c r="C23" s="609"/>
      <c r="D23" s="591"/>
      <c r="E23" s="591"/>
      <c r="F23" s="591"/>
      <c r="G23" s="592"/>
      <c r="H23" s="600">
        <v>10000</v>
      </c>
      <c r="I23" s="600">
        <v>0</v>
      </c>
      <c r="J23" s="600">
        <v>0</v>
      </c>
      <c r="K23" s="583">
        <f t="shared" si="0"/>
        <v>10000</v>
      </c>
    </row>
    <row r="24" spans="1:11" ht="21.75" customHeight="1">
      <c r="A24" s="610">
        <v>22000000</v>
      </c>
      <c r="B24" s="611" t="s">
        <v>383</v>
      </c>
      <c r="C24" s="591"/>
      <c r="D24" s="591"/>
      <c r="E24" s="591"/>
      <c r="F24" s="591"/>
      <c r="G24" s="592"/>
      <c r="H24" s="612">
        <f>H25</f>
        <v>160000</v>
      </c>
      <c r="I24" s="612">
        <f>I25</f>
        <v>0</v>
      </c>
      <c r="J24" s="612">
        <f>J25</f>
        <v>0</v>
      </c>
      <c r="K24" s="583">
        <f t="shared" si="0"/>
        <v>160000</v>
      </c>
    </row>
    <row r="25" spans="1:11" ht="24" customHeight="1">
      <c r="A25" s="610">
        <v>22080000</v>
      </c>
      <c r="B25" s="611" t="s">
        <v>384</v>
      </c>
      <c r="C25" s="591"/>
      <c r="D25" s="591"/>
      <c r="E25" s="591"/>
      <c r="F25" s="591"/>
      <c r="G25" s="592"/>
      <c r="H25" s="600">
        <f>H26</f>
        <v>160000</v>
      </c>
      <c r="I25" s="600"/>
      <c r="J25" s="600"/>
      <c r="K25" s="583">
        <f t="shared" si="0"/>
        <v>160000</v>
      </c>
    </row>
    <row r="26" spans="1:11" ht="34.5" customHeight="1">
      <c r="A26" s="607">
        <v>22080400</v>
      </c>
      <c r="B26" s="613" t="s">
        <v>385</v>
      </c>
      <c r="C26" s="591"/>
      <c r="D26" s="591"/>
      <c r="E26" s="591"/>
      <c r="F26" s="591"/>
      <c r="G26" s="592"/>
      <c r="H26" s="600">
        <v>160000</v>
      </c>
      <c r="I26" s="600"/>
      <c r="J26" s="600"/>
      <c r="K26" s="583">
        <f t="shared" si="0"/>
        <v>160000</v>
      </c>
    </row>
    <row r="27" spans="1:11" ht="12.75">
      <c r="A27" s="594">
        <v>24000000</v>
      </c>
      <c r="B27" s="614" t="s">
        <v>386</v>
      </c>
      <c r="C27" s="596"/>
      <c r="D27" s="596"/>
      <c r="E27" s="596"/>
      <c r="F27" s="596"/>
      <c r="G27" s="597"/>
      <c r="H27" s="582">
        <f>H28</f>
        <v>20000</v>
      </c>
      <c r="I27" s="582">
        <f>I29</f>
        <v>0</v>
      </c>
      <c r="J27" s="582">
        <f>J30</f>
        <v>0</v>
      </c>
      <c r="K27" s="583">
        <f t="shared" si="0"/>
        <v>20000</v>
      </c>
    </row>
    <row r="28" spans="1:11" ht="12.75">
      <c r="A28" s="594">
        <v>24060000</v>
      </c>
      <c r="B28" s="615" t="s">
        <v>387</v>
      </c>
      <c r="C28" s="596"/>
      <c r="D28" s="596"/>
      <c r="E28" s="596"/>
      <c r="F28" s="596"/>
      <c r="G28" s="597"/>
      <c r="H28" s="582">
        <f>H29</f>
        <v>20000</v>
      </c>
      <c r="I28" s="582">
        <f>I29</f>
        <v>0</v>
      </c>
      <c r="J28" s="582">
        <f>J29</f>
        <v>0</v>
      </c>
      <c r="K28" s="583">
        <f t="shared" si="0"/>
        <v>20000</v>
      </c>
    </row>
    <row r="29" spans="1:11" ht="12" customHeight="1">
      <c r="A29" s="598">
        <v>24060300</v>
      </c>
      <c r="B29" s="616" t="s">
        <v>387</v>
      </c>
      <c r="C29" s="596"/>
      <c r="D29" s="596"/>
      <c r="E29" s="596"/>
      <c r="F29" s="596"/>
      <c r="G29" s="597"/>
      <c r="H29" s="600">
        <v>20000</v>
      </c>
      <c r="I29" s="600">
        <v>0</v>
      </c>
      <c r="J29" s="600">
        <v>0</v>
      </c>
      <c r="K29" s="583">
        <f t="shared" si="0"/>
        <v>20000</v>
      </c>
    </row>
    <row r="30" spans="1:11" ht="12.75">
      <c r="A30" s="594">
        <v>25000000</v>
      </c>
      <c r="B30" s="614" t="s">
        <v>388</v>
      </c>
      <c r="C30" s="591"/>
      <c r="D30" s="591"/>
      <c r="E30" s="591"/>
      <c r="F30" s="591"/>
      <c r="G30" s="592"/>
      <c r="H30" s="612" t="s">
        <v>389</v>
      </c>
      <c r="I30" s="617">
        <f>I31+I36</f>
        <v>3040720</v>
      </c>
      <c r="J30" s="600">
        <v>0</v>
      </c>
      <c r="K30" s="583">
        <f aca="true" t="shared" si="1" ref="K30:K41">I30</f>
        <v>3040720</v>
      </c>
    </row>
    <row r="31" spans="1:11" ht="23.25" customHeight="1">
      <c r="A31" s="594">
        <v>25010000</v>
      </c>
      <c r="B31" s="606" t="s">
        <v>390</v>
      </c>
      <c r="C31" s="591"/>
      <c r="D31" s="591"/>
      <c r="E31" s="591"/>
      <c r="F31" s="591"/>
      <c r="G31" s="592"/>
      <c r="H31" s="612" t="s">
        <v>389</v>
      </c>
      <c r="I31" s="617">
        <f>SUM(I32:I35)</f>
        <v>2691670</v>
      </c>
      <c r="J31" s="600">
        <v>0</v>
      </c>
      <c r="K31" s="583">
        <f t="shared" si="1"/>
        <v>2691670</v>
      </c>
    </row>
    <row r="32" spans="1:11" ht="21.75" customHeight="1">
      <c r="A32" s="589">
        <v>25010100</v>
      </c>
      <c r="B32" s="613" t="s">
        <v>391</v>
      </c>
      <c r="C32" s="591"/>
      <c r="D32" s="591"/>
      <c r="E32" s="591"/>
      <c r="F32" s="591"/>
      <c r="G32" s="592"/>
      <c r="H32" s="600" t="s">
        <v>389</v>
      </c>
      <c r="I32" s="618">
        <v>2240444</v>
      </c>
      <c r="J32" s="600">
        <v>0</v>
      </c>
      <c r="K32" s="619">
        <f t="shared" si="1"/>
        <v>2240444</v>
      </c>
    </row>
    <row r="33" spans="1:11" ht="22.5" customHeight="1">
      <c r="A33" s="589">
        <v>25010200</v>
      </c>
      <c r="B33" s="613" t="s">
        <v>392</v>
      </c>
      <c r="C33" s="591"/>
      <c r="D33" s="591"/>
      <c r="E33" s="591"/>
      <c r="F33" s="591"/>
      <c r="G33" s="592"/>
      <c r="H33" s="600" t="s">
        <v>389</v>
      </c>
      <c r="I33" s="618">
        <v>0</v>
      </c>
      <c r="J33" s="600">
        <v>0</v>
      </c>
      <c r="K33" s="619">
        <f t="shared" si="1"/>
        <v>0</v>
      </c>
    </row>
    <row r="34" spans="1:11" ht="12.75">
      <c r="A34" s="589">
        <v>25010300</v>
      </c>
      <c r="B34" s="613" t="s">
        <v>393</v>
      </c>
      <c r="C34" s="591"/>
      <c r="D34" s="591"/>
      <c r="E34" s="591"/>
      <c r="F34" s="591"/>
      <c r="G34" s="592"/>
      <c r="H34" s="600" t="s">
        <v>389</v>
      </c>
      <c r="I34" s="618">
        <v>446133</v>
      </c>
      <c r="J34" s="600">
        <v>0</v>
      </c>
      <c r="K34" s="619">
        <f t="shared" si="1"/>
        <v>446133</v>
      </c>
    </row>
    <row r="35" spans="1:11" ht="21.75" customHeight="1">
      <c r="A35" s="589">
        <v>25010400</v>
      </c>
      <c r="B35" s="613" t="s">
        <v>394</v>
      </c>
      <c r="C35" s="591"/>
      <c r="D35" s="591"/>
      <c r="E35" s="591"/>
      <c r="F35" s="591"/>
      <c r="G35" s="592"/>
      <c r="H35" s="600" t="s">
        <v>389</v>
      </c>
      <c r="I35" s="618">
        <v>5093</v>
      </c>
      <c r="J35" s="600">
        <v>0</v>
      </c>
      <c r="K35" s="619">
        <f t="shared" si="1"/>
        <v>5093</v>
      </c>
    </row>
    <row r="36" spans="1:11" ht="12.75">
      <c r="A36" s="594">
        <v>25020000</v>
      </c>
      <c r="B36" s="606" t="s">
        <v>395</v>
      </c>
      <c r="C36" s="591"/>
      <c r="D36" s="591"/>
      <c r="E36" s="591"/>
      <c r="F36" s="591"/>
      <c r="G36" s="592"/>
      <c r="H36" s="612" t="s">
        <v>389</v>
      </c>
      <c r="I36" s="617">
        <f>SUM(I37:I38)</f>
        <v>349050</v>
      </c>
      <c r="J36" s="600"/>
      <c r="K36" s="620">
        <f t="shared" si="1"/>
        <v>349050</v>
      </c>
    </row>
    <row r="37" spans="1:11" ht="17.25" customHeight="1">
      <c r="A37" s="589">
        <v>25020100</v>
      </c>
      <c r="B37" s="613" t="s">
        <v>396</v>
      </c>
      <c r="C37" s="591"/>
      <c r="D37" s="591"/>
      <c r="E37" s="591"/>
      <c r="F37" s="591"/>
      <c r="G37" s="592"/>
      <c r="H37" s="600" t="s">
        <v>389</v>
      </c>
      <c r="I37" s="618">
        <v>335450</v>
      </c>
      <c r="J37" s="600">
        <v>0</v>
      </c>
      <c r="K37" s="619">
        <f t="shared" si="1"/>
        <v>335450</v>
      </c>
    </row>
    <row r="38" spans="1:11" ht="68.25" customHeight="1">
      <c r="A38" s="589">
        <v>25020200</v>
      </c>
      <c r="B38" s="613" t="s">
        <v>397</v>
      </c>
      <c r="C38" s="591"/>
      <c r="D38" s="591"/>
      <c r="E38" s="591"/>
      <c r="F38" s="591"/>
      <c r="G38" s="592"/>
      <c r="H38" s="600" t="s">
        <v>389</v>
      </c>
      <c r="I38" s="618">
        <v>13600</v>
      </c>
      <c r="J38" s="600">
        <v>0</v>
      </c>
      <c r="K38" s="619">
        <f t="shared" si="1"/>
        <v>13600</v>
      </c>
    </row>
    <row r="39" spans="1:11" ht="15" customHeight="1">
      <c r="A39" s="601">
        <v>50000000</v>
      </c>
      <c r="B39" s="621" t="s">
        <v>126</v>
      </c>
      <c r="C39" s="622"/>
      <c r="D39" s="622"/>
      <c r="E39" s="622"/>
      <c r="F39" s="622"/>
      <c r="G39" s="623"/>
      <c r="H39" s="600" t="s">
        <v>389</v>
      </c>
      <c r="I39" s="624">
        <f>I40</f>
        <v>25000</v>
      </c>
      <c r="J39" s="625"/>
      <c r="K39" s="620">
        <f t="shared" si="1"/>
        <v>25000</v>
      </c>
    </row>
    <row r="40" spans="1:11" ht="15" customHeight="1">
      <c r="A40" s="626">
        <v>50100000</v>
      </c>
      <c r="B40" s="627" t="s">
        <v>398</v>
      </c>
      <c r="C40" s="622"/>
      <c r="D40" s="622"/>
      <c r="E40" s="622"/>
      <c r="F40" s="622"/>
      <c r="G40" s="623"/>
      <c r="H40" s="600" t="s">
        <v>389</v>
      </c>
      <c r="I40" s="624">
        <f>I41</f>
        <v>25000</v>
      </c>
      <c r="J40" s="625"/>
      <c r="K40" s="620">
        <f t="shared" si="1"/>
        <v>25000</v>
      </c>
    </row>
    <row r="41" spans="1:11" ht="34.5" customHeight="1">
      <c r="A41" s="628">
        <v>50110000</v>
      </c>
      <c r="B41" s="629" t="s">
        <v>399</v>
      </c>
      <c r="C41" s="630"/>
      <c r="D41" s="630"/>
      <c r="E41" s="630"/>
      <c r="F41" s="630"/>
      <c r="G41" s="631"/>
      <c r="H41" s="600" t="s">
        <v>389</v>
      </c>
      <c r="I41" s="624">
        <v>25000</v>
      </c>
      <c r="J41" s="632"/>
      <c r="K41" s="620">
        <f t="shared" si="1"/>
        <v>25000</v>
      </c>
    </row>
    <row r="42" spans="1:11" ht="15.75" customHeight="1">
      <c r="A42" s="607"/>
      <c r="B42" s="633" t="s">
        <v>400</v>
      </c>
      <c r="C42" s="591"/>
      <c r="D42" s="591"/>
      <c r="E42" s="591"/>
      <c r="F42" s="591"/>
      <c r="G42" s="634"/>
      <c r="H42" s="605">
        <f>H20+H11</f>
        <v>32976240</v>
      </c>
      <c r="I42" s="605">
        <f>I20+I11+I39</f>
        <v>3065720</v>
      </c>
      <c r="J42" s="605">
        <v>0</v>
      </c>
      <c r="K42" s="576">
        <f aca="true" t="shared" si="2" ref="K42:K63">H42+I42</f>
        <v>36041960</v>
      </c>
    </row>
    <row r="43" spans="1:11" ht="16.5" customHeight="1">
      <c r="A43" s="635">
        <v>40000000</v>
      </c>
      <c r="B43" s="636" t="s">
        <v>401</v>
      </c>
      <c r="C43" s="637"/>
      <c r="D43" s="637"/>
      <c r="E43" s="637"/>
      <c r="F43" s="637"/>
      <c r="G43" s="638"/>
      <c r="H43" s="576">
        <f>H44</f>
        <v>216809919</v>
      </c>
      <c r="I43" s="576">
        <f>I44</f>
        <v>2906611</v>
      </c>
      <c r="J43" s="576">
        <v>0</v>
      </c>
      <c r="K43" s="576">
        <f t="shared" si="2"/>
        <v>219716530</v>
      </c>
    </row>
    <row r="44" spans="1:13" ht="14.25" customHeight="1">
      <c r="A44" s="610">
        <v>41000000</v>
      </c>
      <c r="B44" s="639" t="s">
        <v>402</v>
      </c>
      <c r="C44" s="637"/>
      <c r="D44" s="637"/>
      <c r="E44" s="637"/>
      <c r="F44" s="637"/>
      <c r="G44" s="638"/>
      <c r="H44" s="583">
        <f>H45+H47+H52</f>
        <v>216809919</v>
      </c>
      <c r="I44" s="583">
        <f>I45+I47+I52</f>
        <v>2906611</v>
      </c>
      <c r="J44" s="583">
        <v>0</v>
      </c>
      <c r="K44" s="583">
        <f t="shared" si="2"/>
        <v>219716530</v>
      </c>
      <c r="M44" s="640"/>
    </row>
    <row r="45" spans="1:11" ht="16.5" customHeight="1">
      <c r="A45" s="610">
        <v>41010000</v>
      </c>
      <c r="B45" s="639" t="s">
        <v>403</v>
      </c>
      <c r="C45" s="637"/>
      <c r="D45" s="637"/>
      <c r="E45" s="637"/>
      <c r="F45" s="637"/>
      <c r="G45" s="638"/>
      <c r="H45" s="583">
        <f>H46</f>
        <v>1115498</v>
      </c>
      <c r="I45" s="583">
        <f>I46</f>
        <v>0</v>
      </c>
      <c r="J45" s="583">
        <v>0</v>
      </c>
      <c r="K45" s="583">
        <f t="shared" si="2"/>
        <v>1115498</v>
      </c>
    </row>
    <row r="46" spans="1:15" s="649" customFormat="1" ht="47.25" customHeight="1">
      <c r="A46" s="641">
        <v>41010600</v>
      </c>
      <c r="B46" s="642" t="s">
        <v>404</v>
      </c>
      <c r="C46" s="643"/>
      <c r="D46" s="643"/>
      <c r="E46" s="643"/>
      <c r="F46" s="643"/>
      <c r="G46" s="644"/>
      <c r="H46" s="645">
        <v>1115498</v>
      </c>
      <c r="I46" s="618">
        <v>0</v>
      </c>
      <c r="J46" s="618">
        <v>0</v>
      </c>
      <c r="K46" s="646">
        <f t="shared" si="2"/>
        <v>1115498</v>
      </c>
      <c r="L46" s="647"/>
      <c r="M46" s="648"/>
      <c r="N46" s="647"/>
      <c r="O46" s="647"/>
    </row>
    <row r="47" spans="1:15" s="649" customFormat="1" ht="15.75" customHeight="1">
      <c r="A47" s="650">
        <v>41020000</v>
      </c>
      <c r="B47" s="651" t="s">
        <v>405</v>
      </c>
      <c r="C47" s="652"/>
      <c r="D47" s="652"/>
      <c r="E47" s="652"/>
      <c r="F47" s="652"/>
      <c r="G47" s="653"/>
      <c r="H47" s="654">
        <f>H48+H50+H51+H49</f>
        <v>113943000</v>
      </c>
      <c r="I47" s="654">
        <f>I48+I50</f>
        <v>0</v>
      </c>
      <c r="J47" s="654">
        <v>0</v>
      </c>
      <c r="K47" s="646">
        <f t="shared" si="2"/>
        <v>113943000</v>
      </c>
      <c r="L47" s="647"/>
      <c r="M47" s="655"/>
      <c r="N47" s="648"/>
      <c r="O47" s="655"/>
    </row>
    <row r="48" spans="1:15" s="649" customFormat="1" ht="18.75" customHeight="1">
      <c r="A48" s="641">
        <v>41020100</v>
      </c>
      <c r="B48" s="656" t="s">
        <v>406</v>
      </c>
      <c r="C48" s="657"/>
      <c r="D48" s="657"/>
      <c r="E48" s="657"/>
      <c r="F48" s="657"/>
      <c r="G48" s="658"/>
      <c r="H48" s="618">
        <v>112515000</v>
      </c>
      <c r="I48" s="618">
        <v>0</v>
      </c>
      <c r="J48" s="618">
        <v>0</v>
      </c>
      <c r="K48" s="654">
        <f t="shared" si="2"/>
        <v>112515000</v>
      </c>
      <c r="L48" s="647"/>
      <c r="M48" s="647"/>
      <c r="N48" s="647"/>
      <c r="O48" s="647"/>
    </row>
    <row r="49" spans="1:15" s="649" customFormat="1" ht="78.75" customHeight="1" hidden="1">
      <c r="A49" s="641">
        <v>41020700</v>
      </c>
      <c r="B49" s="659" t="s">
        <v>407</v>
      </c>
      <c r="C49" s="660"/>
      <c r="D49" s="660"/>
      <c r="E49" s="660"/>
      <c r="F49" s="660"/>
      <c r="G49" s="661"/>
      <c r="H49" s="618">
        <v>0</v>
      </c>
      <c r="I49" s="618">
        <v>0</v>
      </c>
      <c r="J49" s="618">
        <v>0</v>
      </c>
      <c r="K49" s="646">
        <f t="shared" si="2"/>
        <v>0</v>
      </c>
      <c r="L49" s="647"/>
      <c r="M49" s="647"/>
      <c r="N49" s="647"/>
      <c r="O49" s="647"/>
    </row>
    <row r="50" spans="1:15" s="649" customFormat="1" ht="25.5" customHeight="1">
      <c r="A50" s="641">
        <v>41020600</v>
      </c>
      <c r="B50" s="656" t="s">
        <v>408</v>
      </c>
      <c r="C50" s="657"/>
      <c r="D50" s="657"/>
      <c r="E50" s="657"/>
      <c r="F50" s="657"/>
      <c r="G50" s="662"/>
      <c r="H50" s="618">
        <v>1428000</v>
      </c>
      <c r="I50" s="618">
        <v>0</v>
      </c>
      <c r="J50" s="618">
        <v>0</v>
      </c>
      <c r="K50" s="654">
        <f t="shared" si="2"/>
        <v>1428000</v>
      </c>
      <c r="L50" s="647"/>
      <c r="M50" s="647"/>
      <c r="N50" s="647"/>
      <c r="O50" s="647"/>
    </row>
    <row r="51" spans="1:15" s="649" customFormat="1" ht="16.5" customHeight="1" hidden="1">
      <c r="A51" s="663">
        <v>41021000</v>
      </c>
      <c r="B51" s="659" t="s">
        <v>409</v>
      </c>
      <c r="C51" s="660"/>
      <c r="D51" s="660"/>
      <c r="E51" s="660"/>
      <c r="F51" s="660"/>
      <c r="G51" s="661"/>
      <c r="H51" s="664"/>
      <c r="I51" s="664">
        <v>0</v>
      </c>
      <c r="J51" s="664">
        <v>0</v>
      </c>
      <c r="K51" s="646">
        <f t="shared" si="2"/>
        <v>0</v>
      </c>
      <c r="L51" s="647"/>
      <c r="M51" s="647"/>
      <c r="N51" s="647"/>
      <c r="O51" s="647"/>
    </row>
    <row r="52" spans="1:15" s="649" customFormat="1" ht="17.25" customHeight="1">
      <c r="A52" s="650">
        <v>41030000</v>
      </c>
      <c r="B52" s="665" t="s">
        <v>410</v>
      </c>
      <c r="C52" s="666"/>
      <c r="D52" s="666"/>
      <c r="E52" s="666"/>
      <c r="F52" s="666"/>
      <c r="G52" s="667"/>
      <c r="H52" s="654">
        <f>H53+H55+H56+H57+H60+H54+H58+H62+H63+H61+H59</f>
        <v>101751421</v>
      </c>
      <c r="I52" s="654">
        <f>I53+I55+I56+I57+I60+I54+I58+I61+I59</f>
        <v>2906611</v>
      </c>
      <c r="J52" s="654">
        <f>J58+J59</f>
        <v>410611</v>
      </c>
      <c r="K52" s="654">
        <f t="shared" si="2"/>
        <v>104658032</v>
      </c>
      <c r="L52" s="647"/>
      <c r="M52" s="655"/>
      <c r="N52" s="648"/>
      <c r="O52" s="655"/>
    </row>
    <row r="53" spans="1:15" s="649" customFormat="1" ht="45.75" customHeight="1">
      <c r="A53" s="663">
        <v>41030600</v>
      </c>
      <c r="B53" s="668" t="s">
        <v>411</v>
      </c>
      <c r="C53" s="660"/>
      <c r="D53" s="660"/>
      <c r="E53" s="660"/>
      <c r="F53" s="660"/>
      <c r="G53" s="661"/>
      <c r="H53" s="664">
        <v>72281700</v>
      </c>
      <c r="I53" s="618">
        <v>0</v>
      </c>
      <c r="J53" s="618">
        <v>0</v>
      </c>
      <c r="K53" s="646">
        <f t="shared" si="2"/>
        <v>72281700</v>
      </c>
      <c r="L53" s="647"/>
      <c r="M53" s="647"/>
      <c r="N53" s="648"/>
      <c r="O53" s="647"/>
    </row>
    <row r="54" spans="1:15" s="649" customFormat="1" ht="33" customHeight="1" hidden="1">
      <c r="A54" s="641">
        <v>41030700</v>
      </c>
      <c r="B54" s="669" t="s">
        <v>412</v>
      </c>
      <c r="C54" s="657"/>
      <c r="D54" s="657"/>
      <c r="E54" s="657"/>
      <c r="F54" s="657"/>
      <c r="G54" s="662"/>
      <c r="H54" s="618"/>
      <c r="I54" s="618">
        <v>0</v>
      </c>
      <c r="J54" s="618"/>
      <c r="K54" s="654">
        <f t="shared" si="2"/>
        <v>0</v>
      </c>
      <c r="L54" s="647"/>
      <c r="M54" s="647"/>
      <c r="N54" s="647"/>
      <c r="O54" s="647"/>
    </row>
    <row r="55" spans="1:15" s="649" customFormat="1" ht="60" customHeight="1">
      <c r="A55" s="641">
        <v>41030800</v>
      </c>
      <c r="B55" s="670" t="s">
        <v>413</v>
      </c>
      <c r="C55" s="657"/>
      <c r="D55" s="657"/>
      <c r="E55" s="657"/>
      <c r="F55" s="657"/>
      <c r="G55" s="662"/>
      <c r="H55" s="618">
        <v>23971000</v>
      </c>
      <c r="I55" s="618">
        <v>0</v>
      </c>
      <c r="J55" s="618">
        <v>0</v>
      </c>
      <c r="K55" s="646">
        <f t="shared" si="2"/>
        <v>23971000</v>
      </c>
      <c r="L55" s="647"/>
      <c r="M55" s="647"/>
      <c r="N55" s="648"/>
      <c r="O55" s="647"/>
    </row>
    <row r="56" spans="1:14" s="649" customFormat="1" ht="141" customHeight="1">
      <c r="A56" s="671">
        <v>41030900</v>
      </c>
      <c r="B56" s="669" t="s">
        <v>414</v>
      </c>
      <c r="C56" s="643"/>
      <c r="D56" s="643"/>
      <c r="E56" s="643"/>
      <c r="F56" s="643"/>
      <c r="G56" s="672"/>
      <c r="H56" s="618">
        <v>1893700</v>
      </c>
      <c r="I56" s="618">
        <v>0</v>
      </c>
      <c r="J56" s="618">
        <v>0</v>
      </c>
      <c r="K56" s="646">
        <f t="shared" si="2"/>
        <v>1893700</v>
      </c>
      <c r="N56" s="673"/>
    </row>
    <row r="57" spans="1:14" s="649" customFormat="1" ht="33.75" customHeight="1">
      <c r="A57" s="674">
        <v>41031000</v>
      </c>
      <c r="B57" s="675" t="s">
        <v>415</v>
      </c>
      <c r="C57" s="643"/>
      <c r="D57" s="643"/>
      <c r="E57" s="643"/>
      <c r="F57" s="643"/>
      <c r="G57" s="672"/>
      <c r="H57" s="645">
        <v>656600</v>
      </c>
      <c r="I57" s="645">
        <v>0</v>
      </c>
      <c r="J57" s="645">
        <v>0</v>
      </c>
      <c r="K57" s="646">
        <f t="shared" si="2"/>
        <v>656600</v>
      </c>
      <c r="N57" s="676"/>
    </row>
    <row r="58" spans="1:14" s="649" customFormat="1" ht="48" customHeight="1" hidden="1">
      <c r="A58" s="641">
        <v>41034500</v>
      </c>
      <c r="B58" s="656" t="s">
        <v>416</v>
      </c>
      <c r="C58" s="657"/>
      <c r="D58" s="657"/>
      <c r="E58" s="657"/>
      <c r="F58" s="657"/>
      <c r="G58" s="658"/>
      <c r="H58" s="618"/>
      <c r="I58" s="618"/>
      <c r="J58" s="618"/>
      <c r="K58" s="646">
        <f t="shared" si="2"/>
        <v>0</v>
      </c>
      <c r="N58" s="676"/>
    </row>
    <row r="59" spans="1:14" s="649" customFormat="1" ht="16.5" customHeight="1">
      <c r="A59" s="641">
        <v>41035000</v>
      </c>
      <c r="B59" s="656" t="s">
        <v>318</v>
      </c>
      <c r="C59" s="657"/>
      <c r="D59" s="657"/>
      <c r="E59" s="657"/>
      <c r="F59" s="657"/>
      <c r="G59" s="658"/>
      <c r="H59" s="618">
        <v>834664</v>
      </c>
      <c r="I59" s="618">
        <v>410611</v>
      </c>
      <c r="J59" s="618">
        <v>410611</v>
      </c>
      <c r="K59" s="646">
        <f t="shared" si="2"/>
        <v>1245275</v>
      </c>
      <c r="N59" s="676"/>
    </row>
    <row r="60" spans="1:14" s="649" customFormat="1" ht="24" customHeight="1">
      <c r="A60" s="641">
        <v>41035200</v>
      </c>
      <c r="B60" s="656" t="s">
        <v>417</v>
      </c>
      <c r="C60" s="657"/>
      <c r="D60" s="657"/>
      <c r="E60" s="657"/>
      <c r="F60" s="657"/>
      <c r="G60" s="658"/>
      <c r="H60" s="618">
        <v>1418357</v>
      </c>
      <c r="I60" s="618">
        <v>0</v>
      </c>
      <c r="J60" s="618">
        <v>0</v>
      </c>
      <c r="K60" s="646">
        <f t="shared" si="2"/>
        <v>1418357</v>
      </c>
      <c r="N60" s="676"/>
    </row>
    <row r="61" spans="1:14" s="649" customFormat="1" ht="33" customHeight="1">
      <c r="A61" s="641">
        <v>41034400</v>
      </c>
      <c r="B61" s="656" t="s">
        <v>418</v>
      </c>
      <c r="C61" s="657"/>
      <c r="D61" s="657"/>
      <c r="E61" s="657"/>
      <c r="F61" s="657"/>
      <c r="G61" s="658"/>
      <c r="H61" s="618"/>
      <c r="I61" s="618">
        <v>2496000</v>
      </c>
      <c r="J61" s="618"/>
      <c r="K61" s="646">
        <f t="shared" si="2"/>
        <v>2496000</v>
      </c>
      <c r="N61" s="676"/>
    </row>
    <row r="62" spans="1:14" s="649" customFormat="1" ht="67.5" customHeight="1">
      <c r="A62" s="641">
        <v>41035800</v>
      </c>
      <c r="B62" s="669" t="s">
        <v>419</v>
      </c>
      <c r="C62" s="657"/>
      <c r="D62" s="657"/>
      <c r="E62" s="657"/>
      <c r="F62" s="657"/>
      <c r="G62" s="658"/>
      <c r="H62" s="618">
        <v>658300</v>
      </c>
      <c r="I62" s="618">
        <v>0</v>
      </c>
      <c r="J62" s="618"/>
      <c r="K62" s="677">
        <f t="shared" si="2"/>
        <v>658300</v>
      </c>
      <c r="N62" s="673"/>
    </row>
    <row r="63" spans="1:11" ht="49.5" customHeight="1">
      <c r="A63" s="641">
        <v>41037000</v>
      </c>
      <c r="B63" s="669" t="s">
        <v>420</v>
      </c>
      <c r="C63" s="591"/>
      <c r="D63" s="591"/>
      <c r="E63" s="591"/>
      <c r="F63" s="591"/>
      <c r="G63" s="581"/>
      <c r="H63" s="600">
        <v>37100</v>
      </c>
      <c r="I63" s="600"/>
      <c r="J63" s="600"/>
      <c r="K63" s="583">
        <f t="shared" si="2"/>
        <v>37100</v>
      </c>
    </row>
    <row r="64" spans="1:11" s="684" customFormat="1" ht="21.75" customHeight="1" hidden="1">
      <c r="A64" s="678">
        <v>43010000</v>
      </c>
      <c r="B64" s="679" t="s">
        <v>421</v>
      </c>
      <c r="C64" s="680"/>
      <c r="D64" s="680"/>
      <c r="E64" s="680"/>
      <c r="F64" s="680"/>
      <c r="G64" s="681"/>
      <c r="H64" s="617" t="s">
        <v>389</v>
      </c>
      <c r="I64" s="682"/>
      <c r="J64" s="617">
        <f>I64</f>
        <v>0</v>
      </c>
      <c r="K64" s="683">
        <f>I64</f>
        <v>0</v>
      </c>
    </row>
    <row r="65" spans="1:11" ht="25.5" customHeight="1" thickBot="1">
      <c r="A65" s="685"/>
      <c r="B65" s="686" t="s">
        <v>422</v>
      </c>
      <c r="C65" s="687"/>
      <c r="D65" s="687"/>
      <c r="E65" s="687"/>
      <c r="F65" s="687"/>
      <c r="G65" s="688"/>
      <c r="H65" s="689">
        <f>H42+H43</f>
        <v>249786159</v>
      </c>
      <c r="I65" s="689">
        <f>I42+I43+I64</f>
        <v>5972331</v>
      </c>
      <c r="J65" s="689">
        <f>J52</f>
        <v>410611</v>
      </c>
      <c r="K65" s="689">
        <f>H65+I65</f>
        <v>255758490</v>
      </c>
    </row>
    <row r="66" spans="1:11" ht="20.25" customHeight="1">
      <c r="A66" s="690"/>
      <c r="B66" s="691"/>
      <c r="C66" s="692"/>
      <c r="D66" s="692"/>
      <c r="E66" s="692"/>
      <c r="F66" s="692"/>
      <c r="G66" s="692"/>
      <c r="H66" s="693"/>
      <c r="I66" s="694"/>
      <c r="J66" s="694"/>
      <c r="K66" s="694"/>
    </row>
    <row r="67" spans="1:11" ht="20.25" customHeight="1">
      <c r="A67" s="690"/>
      <c r="B67" s="691"/>
      <c r="C67" s="692"/>
      <c r="D67" s="692"/>
      <c r="E67" s="692"/>
      <c r="F67" s="692"/>
      <c r="G67" s="692"/>
      <c r="H67" s="695"/>
      <c r="I67" s="694"/>
      <c r="J67" s="694"/>
      <c r="K67" s="694"/>
    </row>
    <row r="68" spans="1:11" ht="20.25" customHeight="1">
      <c r="A68" s="690"/>
      <c r="B68" s="691"/>
      <c r="C68" s="692"/>
      <c r="D68" s="692"/>
      <c r="E68" s="692"/>
      <c r="F68" s="692"/>
      <c r="G68" s="692"/>
      <c r="H68" s="694"/>
      <c r="I68" s="694"/>
      <c r="J68" s="694"/>
      <c r="K68" s="694"/>
    </row>
    <row r="69" spans="1:11" ht="20.25" customHeight="1">
      <c r="A69" s="690"/>
      <c r="B69" s="691"/>
      <c r="C69" s="692"/>
      <c r="D69" s="692"/>
      <c r="E69" s="692"/>
      <c r="F69" s="692"/>
      <c r="G69" s="692"/>
      <c r="H69" s="694"/>
      <c r="I69" s="694"/>
      <c r="J69" s="694"/>
      <c r="K69" s="694"/>
    </row>
    <row r="70" spans="1:11" ht="20.25" customHeight="1">
      <c r="A70" s="690"/>
      <c r="B70" s="691"/>
      <c r="C70" s="692"/>
      <c r="D70" s="692"/>
      <c r="E70" s="692"/>
      <c r="F70" s="692"/>
      <c r="G70" s="692"/>
      <c r="H70" s="694"/>
      <c r="I70" s="694"/>
      <c r="J70" s="694"/>
      <c r="K70" s="694"/>
    </row>
    <row r="71" spans="1:11" ht="19.5" customHeight="1">
      <c r="A71" s="690"/>
      <c r="B71" s="691"/>
      <c r="C71" s="692"/>
      <c r="D71" s="692"/>
      <c r="E71" s="692"/>
      <c r="F71" s="692"/>
      <c r="G71" s="692"/>
      <c r="H71" s="694"/>
      <c r="I71" s="694"/>
      <c r="J71" s="694"/>
      <c r="K71" s="694"/>
    </row>
    <row r="72" spans="1:11" ht="15.75" customHeight="1">
      <c r="A72" s="696" t="s">
        <v>423</v>
      </c>
      <c r="B72" s="696"/>
      <c r="C72" s="643"/>
      <c r="D72" s="643"/>
      <c r="E72" s="643"/>
      <c r="F72" s="697" t="s">
        <v>424</v>
      </c>
      <c r="G72" s="698"/>
      <c r="H72" s="699"/>
      <c r="I72" s="697" t="s">
        <v>168</v>
      </c>
      <c r="J72" s="698"/>
      <c r="K72" s="694"/>
    </row>
    <row r="73" spans="1:11" ht="15.75" customHeight="1">
      <c r="A73" s="690"/>
      <c r="B73" s="691"/>
      <c r="C73" s="692"/>
      <c r="D73" s="692"/>
      <c r="E73" s="692"/>
      <c r="F73" s="692"/>
      <c r="G73" s="692"/>
      <c r="H73" s="694"/>
      <c r="I73" s="694"/>
      <c r="J73" s="694"/>
      <c r="K73" s="694"/>
    </row>
    <row r="74" spans="1:11" ht="15.75">
      <c r="A74" s="690"/>
      <c r="B74" s="700"/>
      <c r="C74" s="701"/>
      <c r="D74" s="701"/>
      <c r="E74" s="701"/>
      <c r="F74" s="701"/>
      <c r="G74" s="701"/>
      <c r="H74" s="702"/>
      <c r="I74" s="691"/>
      <c r="J74" s="702"/>
      <c r="K74" s="702"/>
    </row>
    <row r="75" spans="1:11" ht="12.75">
      <c r="A75" s="690"/>
      <c r="B75" s="701"/>
      <c r="C75" s="701"/>
      <c r="D75" s="701"/>
      <c r="E75" s="701"/>
      <c r="F75" s="701"/>
      <c r="G75" s="701"/>
      <c r="H75" s="702"/>
      <c r="I75" s="702"/>
      <c r="J75" s="702"/>
      <c r="K75" s="702"/>
    </row>
    <row r="76" spans="1:11" ht="12.75">
      <c r="A76" s="690"/>
      <c r="B76" s="701"/>
      <c r="C76" s="701"/>
      <c r="D76" s="701"/>
      <c r="E76" s="701"/>
      <c r="F76" s="701"/>
      <c r="G76" s="701"/>
      <c r="H76" s="703"/>
      <c r="I76" s="704"/>
      <c r="J76" s="702"/>
      <c r="K76" s="702"/>
    </row>
    <row r="77" spans="1:11" ht="12.75">
      <c r="A77" s="690"/>
      <c r="B77" s="701"/>
      <c r="C77" s="701"/>
      <c r="D77" s="701"/>
      <c r="E77" s="701"/>
      <c r="F77" s="701"/>
      <c r="G77" s="701"/>
      <c r="H77" s="703"/>
      <c r="I77" s="702"/>
      <c r="J77" s="702"/>
      <c r="K77" s="702"/>
    </row>
    <row r="78" spans="1:11" ht="12.75">
      <c r="A78" s="690"/>
      <c r="B78" s="701"/>
      <c r="C78" s="701"/>
      <c r="D78" s="701"/>
      <c r="E78" s="701"/>
      <c r="F78" s="701"/>
      <c r="G78" s="701"/>
      <c r="H78" s="702"/>
      <c r="I78" s="702"/>
      <c r="J78" s="702"/>
      <c r="K78" s="702"/>
    </row>
    <row r="79" spans="1:11" ht="12.75">
      <c r="A79" s="690"/>
      <c r="B79" s="701"/>
      <c r="C79" s="701"/>
      <c r="D79" s="701"/>
      <c r="E79" s="701"/>
      <c r="F79" s="701"/>
      <c r="G79" s="701"/>
      <c r="H79" s="703"/>
      <c r="I79" s="702"/>
      <c r="J79" s="702"/>
      <c r="K79" s="702"/>
    </row>
    <row r="80" spans="1:11" ht="12.75">
      <c r="A80" s="690"/>
      <c r="B80" s="701"/>
      <c r="C80" s="701"/>
      <c r="D80" s="701"/>
      <c r="E80" s="701"/>
      <c r="F80" s="701"/>
      <c r="G80" s="701"/>
      <c r="H80" s="702"/>
      <c r="I80" s="702"/>
      <c r="J80" s="704"/>
      <c r="K80" s="702"/>
    </row>
    <row r="81" spans="1:8" ht="12.75">
      <c r="A81" s="705"/>
      <c r="H81" s="706"/>
    </row>
    <row r="82" ht="12.75">
      <c r="A82" s="705"/>
    </row>
    <row r="83" ht="12.75">
      <c r="A83" s="705"/>
    </row>
    <row r="84" ht="12.75">
      <c r="A84" s="705"/>
    </row>
    <row r="85" ht="12.75">
      <c r="A85" s="705"/>
    </row>
    <row r="86" ht="12.75">
      <c r="A86" s="705"/>
    </row>
    <row r="87" ht="12.75">
      <c r="A87" s="705"/>
    </row>
    <row r="88" ht="12.75">
      <c r="A88" s="705"/>
    </row>
    <row r="89" ht="12.75">
      <c r="A89" s="705"/>
    </row>
    <row r="90" ht="12.75">
      <c r="A90" s="705"/>
    </row>
    <row r="91" ht="12.75">
      <c r="A91" s="705"/>
    </row>
    <row r="92" ht="12.75">
      <c r="A92" s="705"/>
    </row>
    <row r="93" ht="12.75">
      <c r="A93" s="705"/>
    </row>
    <row r="94" ht="12.75">
      <c r="A94" s="705"/>
    </row>
    <row r="95" ht="12.75">
      <c r="A95" s="705"/>
    </row>
    <row r="96" ht="12.75">
      <c r="A96" s="705"/>
    </row>
    <row r="97" ht="12.75">
      <c r="A97" s="705"/>
    </row>
    <row r="98" ht="12.75">
      <c r="A98" s="705"/>
    </row>
    <row r="99" ht="12.75">
      <c r="A99" s="705"/>
    </row>
    <row r="100" ht="12.75">
      <c r="A100" s="705"/>
    </row>
    <row r="101" ht="12.75">
      <c r="A101" s="705"/>
    </row>
    <row r="102" ht="12.75">
      <c r="A102" s="705"/>
    </row>
    <row r="103" ht="12.75">
      <c r="A103" s="705"/>
    </row>
    <row r="104" ht="12.75">
      <c r="A104" s="705"/>
    </row>
    <row r="105" ht="12.75">
      <c r="A105" s="705"/>
    </row>
    <row r="106" ht="12.75">
      <c r="A106" s="705"/>
    </row>
    <row r="107" ht="12.75">
      <c r="A107" s="705"/>
    </row>
    <row r="108" ht="12.75">
      <c r="A108" s="705"/>
    </row>
    <row r="109" ht="12.75">
      <c r="A109" s="705"/>
    </row>
    <row r="110" ht="12.75">
      <c r="A110" s="705"/>
    </row>
    <row r="111" ht="12.75">
      <c r="A111" s="705"/>
    </row>
    <row r="112" ht="12.75">
      <c r="A112" s="705"/>
    </row>
    <row r="113" ht="12.75">
      <c r="A113" s="705"/>
    </row>
    <row r="114" ht="12.75">
      <c r="A114" s="705"/>
    </row>
    <row r="115" ht="12.75">
      <c r="A115" s="705"/>
    </row>
    <row r="116" ht="12.75">
      <c r="A116" s="705"/>
    </row>
    <row r="117" ht="12.75">
      <c r="A117" s="705"/>
    </row>
    <row r="118" ht="12.75">
      <c r="A118" s="705"/>
    </row>
    <row r="119" ht="12.75">
      <c r="A119" s="705"/>
    </row>
    <row r="120" ht="12.75">
      <c r="A120" s="705"/>
    </row>
    <row r="121" ht="12.75">
      <c r="A121" s="705"/>
    </row>
    <row r="122" ht="12.75">
      <c r="A122" s="705"/>
    </row>
    <row r="123" ht="12.75">
      <c r="A123" s="705"/>
    </row>
  </sheetData>
  <sheetProtection/>
  <mergeCells count="1">
    <mergeCell ref="A5:K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43"/>
  <sheetViews>
    <sheetView zoomScale="62" zoomScaleNormal="62" zoomScalePageLayoutView="0" workbookViewId="0" topLeftCell="A1">
      <selection activeCell="A1" sqref="A1:IV16384"/>
    </sheetView>
  </sheetViews>
  <sheetFormatPr defaultColWidth="9.140625" defaultRowHeight="12.75"/>
  <cols>
    <col min="1" max="1" width="10.7109375" style="0" customWidth="1"/>
    <col min="2" max="2" width="12.7109375" style="0" customWidth="1"/>
    <col min="3" max="3" width="12.7109375" style="707" hidden="1" customWidth="1"/>
    <col min="4" max="4" width="10.421875" style="0" customWidth="1"/>
    <col min="5" max="5" width="10.140625" style="0" customWidth="1"/>
    <col min="6" max="6" width="10.00390625" style="0" customWidth="1"/>
    <col min="7" max="7" width="12.28125" style="0" customWidth="1"/>
    <col min="8" max="8" width="16.140625" style="0" customWidth="1"/>
    <col min="9" max="9" width="20.7109375" style="0" customWidth="1"/>
    <col min="10" max="10" width="42.00390625" style="0" customWidth="1"/>
    <col min="11" max="11" width="15.57421875" style="0" customWidth="1"/>
    <col min="12" max="12" width="14.7109375" style="649" customWidth="1"/>
    <col min="13" max="13" width="11.57421875" style="0" customWidth="1"/>
    <col min="14" max="14" width="10.7109375" style="0" customWidth="1"/>
    <col min="15" max="15" width="24.421875" style="0" customWidth="1"/>
    <col min="16" max="16" width="10.8515625" style="0" customWidth="1"/>
    <col min="17" max="17" width="16.7109375" style="0" customWidth="1"/>
    <col min="18" max="18" width="11.140625" style="0" customWidth="1"/>
    <col min="19" max="19" width="7.00390625" style="702" customWidth="1"/>
    <col min="20" max="20" width="9.140625" style="702" customWidth="1"/>
    <col min="21" max="21" width="21.8515625" style="702" customWidth="1"/>
    <col min="22" max="16384" width="9.140625" style="702" customWidth="1"/>
  </cols>
  <sheetData>
    <row r="1" spans="4:18" ht="14.25">
      <c r="D1" s="708"/>
      <c r="E1" s="708"/>
      <c r="F1" s="708"/>
      <c r="G1" s="708"/>
      <c r="H1" s="709"/>
      <c r="I1" s="709"/>
      <c r="J1" s="545" t="s">
        <v>425</v>
      </c>
      <c r="K1" s="545"/>
      <c r="L1" s="549"/>
      <c r="Q1" s="709"/>
      <c r="R1" s="545"/>
    </row>
    <row r="2" spans="4:18" ht="14.25">
      <c r="D2" s="708"/>
      <c r="E2" s="708"/>
      <c r="F2" s="708"/>
      <c r="G2" s="708"/>
      <c r="H2" s="709"/>
      <c r="I2" s="709"/>
      <c r="J2" s="545" t="s">
        <v>426</v>
      </c>
      <c r="K2" s="545"/>
      <c r="L2" s="549"/>
      <c r="Q2" s="709"/>
      <c r="R2" s="545"/>
    </row>
    <row r="3" spans="1:18" ht="14.25">
      <c r="A3" s="702"/>
      <c r="D3" s="708"/>
      <c r="E3" s="708"/>
      <c r="F3" s="708"/>
      <c r="G3" s="708"/>
      <c r="H3" s="709"/>
      <c r="I3" s="709"/>
      <c r="J3" s="549" t="s">
        <v>361</v>
      </c>
      <c r="K3" s="549"/>
      <c r="L3" s="549"/>
      <c r="Q3" s="709"/>
      <c r="R3" s="549"/>
    </row>
    <row r="4" spans="1:18" ht="16.5">
      <c r="A4" s="710" t="s">
        <v>427</v>
      </c>
      <c r="B4" s="710"/>
      <c r="C4" s="710"/>
      <c r="D4" s="710"/>
      <c r="E4" s="710"/>
      <c r="F4" s="710"/>
      <c r="G4" s="710"/>
      <c r="H4" s="710"/>
      <c r="I4" s="710"/>
      <c r="J4" s="710"/>
      <c r="K4" s="711"/>
      <c r="L4" s="712"/>
      <c r="M4" s="711"/>
      <c r="N4" s="711"/>
      <c r="O4" s="711"/>
      <c r="P4" s="711"/>
      <c r="Q4" s="711"/>
      <c r="R4" s="711"/>
    </row>
    <row r="5" spans="1:18" ht="13.5" customHeight="1">
      <c r="A5" s="710" t="s">
        <v>428</v>
      </c>
      <c r="B5" s="710"/>
      <c r="C5" s="710"/>
      <c r="D5" s="710"/>
      <c r="E5" s="710"/>
      <c r="F5" s="710"/>
      <c r="G5" s="710"/>
      <c r="H5" s="710"/>
      <c r="I5" s="710"/>
      <c r="J5" s="710"/>
      <c r="K5" s="711"/>
      <c r="L5" s="712"/>
      <c r="M5" s="711"/>
      <c r="N5" s="711"/>
      <c r="O5" s="711"/>
      <c r="P5" s="711"/>
      <c r="Q5" s="711"/>
      <c r="R5" s="711"/>
    </row>
    <row r="6" spans="1:18" ht="16.5">
      <c r="A6" s="710" t="s">
        <v>429</v>
      </c>
      <c r="B6" s="710"/>
      <c r="C6" s="710"/>
      <c r="D6" s="710"/>
      <c r="E6" s="710"/>
      <c r="F6" s="710"/>
      <c r="G6" s="710"/>
      <c r="H6" s="710"/>
      <c r="I6" s="710"/>
      <c r="J6" s="710"/>
      <c r="K6" s="711"/>
      <c r="L6" s="712"/>
      <c r="M6" s="711"/>
      <c r="N6" s="711"/>
      <c r="O6" s="711"/>
      <c r="P6" s="711"/>
      <c r="Q6" s="711"/>
      <c r="R6" s="711"/>
    </row>
    <row r="7" spans="10:18" ht="9.75" customHeight="1" thickBot="1">
      <c r="J7" s="713" t="s">
        <v>68</v>
      </c>
      <c r="R7" s="136" t="s">
        <v>68</v>
      </c>
    </row>
    <row r="8" spans="1:18" ht="14.25" customHeight="1" thickBot="1">
      <c r="A8" s="714" t="s">
        <v>430</v>
      </c>
      <c r="B8" s="715" t="s">
        <v>431</v>
      </c>
      <c r="C8" s="716" t="s">
        <v>128</v>
      </c>
      <c r="D8" s="717" t="s">
        <v>128</v>
      </c>
      <c r="E8" s="717"/>
      <c r="F8" s="717"/>
      <c r="G8" s="717"/>
      <c r="H8" s="717"/>
      <c r="I8" s="717"/>
      <c r="J8" s="717"/>
      <c r="K8" s="717" t="s">
        <v>128</v>
      </c>
      <c r="L8" s="717"/>
      <c r="M8" s="717"/>
      <c r="N8" s="717"/>
      <c r="O8" s="717"/>
      <c r="P8" s="717"/>
      <c r="Q8" s="717"/>
      <c r="R8" s="718"/>
    </row>
    <row r="9" spans="1:18" ht="12" customHeight="1" thickBot="1">
      <c r="A9" s="719"/>
      <c r="B9" s="720"/>
      <c r="C9" s="721" t="s">
        <v>432</v>
      </c>
      <c r="D9" s="717" t="s">
        <v>432</v>
      </c>
      <c r="E9" s="717"/>
      <c r="F9" s="717"/>
      <c r="G9" s="717"/>
      <c r="H9" s="717"/>
      <c r="I9" s="717"/>
      <c r="J9" s="717"/>
      <c r="K9" s="717" t="s">
        <v>432</v>
      </c>
      <c r="L9" s="717"/>
      <c r="M9" s="717"/>
      <c r="N9" s="717"/>
      <c r="O9" s="718"/>
      <c r="P9" s="722" t="s">
        <v>433</v>
      </c>
      <c r="Q9" s="718"/>
      <c r="R9" s="723" t="s">
        <v>1</v>
      </c>
    </row>
    <row r="10" spans="1:18" ht="96" customHeight="1" thickBot="1">
      <c r="A10" s="719"/>
      <c r="B10" s="720"/>
      <c r="C10" s="724"/>
      <c r="D10" s="725" t="s">
        <v>404</v>
      </c>
      <c r="E10" s="726"/>
      <c r="F10" s="727" t="s">
        <v>406</v>
      </c>
      <c r="G10" s="715" t="s">
        <v>408</v>
      </c>
      <c r="H10" s="727" t="s">
        <v>411</v>
      </c>
      <c r="I10" s="727" t="s">
        <v>413</v>
      </c>
      <c r="J10" s="728" t="s">
        <v>414</v>
      </c>
      <c r="K10" s="727" t="s">
        <v>415</v>
      </c>
      <c r="L10" s="729" t="s">
        <v>420</v>
      </c>
      <c r="M10" s="727" t="s">
        <v>417</v>
      </c>
      <c r="N10" s="727" t="s">
        <v>318</v>
      </c>
      <c r="O10" s="727" t="s">
        <v>419</v>
      </c>
      <c r="P10" s="727" t="s">
        <v>318</v>
      </c>
      <c r="Q10" s="727" t="s">
        <v>418</v>
      </c>
      <c r="R10" s="730"/>
    </row>
    <row r="11" spans="1:18" ht="61.5" customHeight="1" thickBot="1">
      <c r="A11" s="731"/>
      <c r="B11" s="732"/>
      <c r="C11" s="733" t="s">
        <v>434</v>
      </c>
      <c r="D11" s="734" t="s">
        <v>435</v>
      </c>
      <c r="E11" s="735" t="s">
        <v>436</v>
      </c>
      <c r="F11" s="736"/>
      <c r="G11" s="732"/>
      <c r="H11" s="736"/>
      <c r="I11" s="736"/>
      <c r="J11" s="737"/>
      <c r="K11" s="736"/>
      <c r="L11" s="738"/>
      <c r="M11" s="736"/>
      <c r="N11" s="736"/>
      <c r="O11" s="736"/>
      <c r="P11" s="736"/>
      <c r="Q11" s="736"/>
      <c r="R11" s="739"/>
    </row>
    <row r="12" spans="1:18" ht="22.5" customHeight="1">
      <c r="A12" s="740">
        <v>23317501000</v>
      </c>
      <c r="B12" s="741" t="s">
        <v>437</v>
      </c>
      <c r="C12" s="742"/>
      <c r="D12" s="743"/>
      <c r="E12" s="744"/>
      <c r="F12" s="744"/>
      <c r="G12" s="744"/>
      <c r="H12" s="744"/>
      <c r="I12" s="744"/>
      <c r="J12" s="744"/>
      <c r="K12" s="745"/>
      <c r="L12" s="746"/>
      <c r="M12" s="745"/>
      <c r="N12" s="747">
        <v>22200</v>
      </c>
      <c r="O12" s="745"/>
      <c r="P12" s="745"/>
      <c r="Q12" s="745"/>
      <c r="R12" s="748">
        <f>Q12+O12+M12+K12+J12+I12+H12+F12+D12+N12+P12</f>
        <v>22200</v>
      </c>
    </row>
    <row r="13" spans="1:18" ht="22.5" customHeight="1">
      <c r="A13" s="749">
        <v>23317502000</v>
      </c>
      <c r="B13" s="750" t="s">
        <v>438</v>
      </c>
      <c r="C13" s="742"/>
      <c r="D13" s="743"/>
      <c r="E13" s="744"/>
      <c r="F13" s="744"/>
      <c r="G13" s="744"/>
      <c r="H13" s="744"/>
      <c r="I13" s="744"/>
      <c r="J13" s="744"/>
      <c r="K13" s="751"/>
      <c r="L13" s="752"/>
      <c r="M13" s="751"/>
      <c r="N13" s="238">
        <v>61700</v>
      </c>
      <c r="O13" s="751"/>
      <c r="P13" s="751"/>
      <c r="Q13" s="751"/>
      <c r="R13" s="753">
        <f>Q13+O13+M13+K13+J13+I13+H13+F13+D13+N13+P13</f>
        <v>61700</v>
      </c>
    </row>
    <row r="14" spans="1:18" ht="22.5" customHeight="1">
      <c r="A14" s="740">
        <v>23317503000</v>
      </c>
      <c r="B14" s="741" t="s">
        <v>439</v>
      </c>
      <c r="C14" s="742">
        <v>1815118</v>
      </c>
      <c r="D14" s="743">
        <v>567357</v>
      </c>
      <c r="E14" s="744">
        <f>(D14/C14)*100</f>
        <v>31.257306687499103</v>
      </c>
      <c r="F14" s="744"/>
      <c r="G14" s="744"/>
      <c r="H14" s="744"/>
      <c r="I14" s="744"/>
      <c r="J14" s="744"/>
      <c r="K14" s="751"/>
      <c r="L14" s="752"/>
      <c r="M14" s="751"/>
      <c r="N14" s="238">
        <v>118900</v>
      </c>
      <c r="O14" s="751"/>
      <c r="P14" s="751"/>
      <c r="Q14" s="751"/>
      <c r="R14" s="754">
        <f aca="true" t="shared" si="0" ref="R14:R29">Q14+O14+M14+K14+J14+I14+H14+F14+D14+N14+P14</f>
        <v>686257</v>
      </c>
    </row>
    <row r="15" spans="1:18" ht="22.5" customHeight="1">
      <c r="A15" s="740">
        <v>23317504000</v>
      </c>
      <c r="B15" s="741" t="s">
        <v>440</v>
      </c>
      <c r="C15" s="742"/>
      <c r="D15" s="743"/>
      <c r="E15" s="744"/>
      <c r="F15" s="744"/>
      <c r="G15" s="744"/>
      <c r="H15" s="744"/>
      <c r="I15" s="744"/>
      <c r="J15" s="744"/>
      <c r="K15" s="751"/>
      <c r="L15" s="752"/>
      <c r="M15" s="751"/>
      <c r="N15" s="238">
        <v>37000</v>
      </c>
      <c r="O15" s="751"/>
      <c r="P15" s="751"/>
      <c r="Q15" s="751"/>
      <c r="R15" s="754">
        <f t="shared" si="0"/>
        <v>37000</v>
      </c>
    </row>
    <row r="16" spans="1:18" ht="22.5" customHeight="1">
      <c r="A16" s="740">
        <v>23317505000</v>
      </c>
      <c r="B16" s="741" t="s">
        <v>441</v>
      </c>
      <c r="C16" s="742"/>
      <c r="D16" s="743"/>
      <c r="E16" s="744"/>
      <c r="F16" s="744"/>
      <c r="G16" s="744"/>
      <c r="H16" s="744"/>
      <c r="I16" s="744"/>
      <c r="J16" s="744"/>
      <c r="K16" s="751"/>
      <c r="L16" s="752"/>
      <c r="M16" s="751"/>
      <c r="N16" s="238">
        <v>39000</v>
      </c>
      <c r="O16" s="751"/>
      <c r="P16" s="751">
        <v>42500</v>
      </c>
      <c r="Q16" s="751"/>
      <c r="R16" s="754">
        <f t="shared" si="0"/>
        <v>81500</v>
      </c>
    </row>
    <row r="17" spans="1:18" ht="22.5" customHeight="1">
      <c r="A17" s="740">
        <v>23317506000</v>
      </c>
      <c r="B17" s="741" t="s">
        <v>442</v>
      </c>
      <c r="C17" s="755"/>
      <c r="D17" s="756"/>
      <c r="E17" s="757"/>
      <c r="F17" s="757"/>
      <c r="G17" s="757"/>
      <c r="H17" s="757"/>
      <c r="I17" s="757"/>
      <c r="J17" s="757"/>
      <c r="K17" s="758"/>
      <c r="L17" s="759"/>
      <c r="M17" s="758"/>
      <c r="N17" s="760">
        <v>10000</v>
      </c>
      <c r="O17" s="758"/>
      <c r="P17" s="758"/>
      <c r="Q17" s="758"/>
      <c r="R17" s="754">
        <f t="shared" si="0"/>
        <v>10000</v>
      </c>
    </row>
    <row r="18" spans="1:18" ht="22.5" customHeight="1">
      <c r="A18" s="740">
        <v>23317508000</v>
      </c>
      <c r="B18" s="741" t="s">
        <v>443</v>
      </c>
      <c r="C18" s="755"/>
      <c r="D18" s="756"/>
      <c r="E18" s="757"/>
      <c r="F18" s="757"/>
      <c r="G18" s="757"/>
      <c r="H18" s="757"/>
      <c r="I18" s="757"/>
      <c r="J18" s="757"/>
      <c r="K18" s="758"/>
      <c r="L18" s="759"/>
      <c r="M18" s="758"/>
      <c r="N18" s="760">
        <v>21200</v>
      </c>
      <c r="O18" s="758"/>
      <c r="P18" s="758"/>
      <c r="Q18" s="758"/>
      <c r="R18" s="754">
        <f t="shared" si="0"/>
        <v>21200</v>
      </c>
    </row>
    <row r="19" spans="1:18" ht="22.5" customHeight="1">
      <c r="A19" s="740">
        <v>23317509000</v>
      </c>
      <c r="B19" s="741" t="s">
        <v>444</v>
      </c>
      <c r="C19" s="755"/>
      <c r="D19" s="756"/>
      <c r="E19" s="757"/>
      <c r="F19" s="757"/>
      <c r="G19" s="757"/>
      <c r="H19" s="757"/>
      <c r="I19" s="757"/>
      <c r="J19" s="757"/>
      <c r="K19" s="758"/>
      <c r="L19" s="759"/>
      <c r="M19" s="758"/>
      <c r="N19" s="760">
        <v>34100</v>
      </c>
      <c r="O19" s="758"/>
      <c r="P19" s="758"/>
      <c r="Q19" s="758"/>
      <c r="R19" s="754">
        <f t="shared" si="0"/>
        <v>34100</v>
      </c>
    </row>
    <row r="20" spans="1:18" ht="22.5" customHeight="1">
      <c r="A20" s="740">
        <v>23317510000</v>
      </c>
      <c r="B20" s="741" t="s">
        <v>445</v>
      </c>
      <c r="C20" s="755"/>
      <c r="D20" s="756"/>
      <c r="E20" s="757"/>
      <c r="F20" s="757"/>
      <c r="G20" s="757"/>
      <c r="H20" s="757"/>
      <c r="I20" s="757"/>
      <c r="J20" s="757"/>
      <c r="K20" s="758"/>
      <c r="L20" s="759"/>
      <c r="M20" s="758"/>
      <c r="N20" s="760">
        <v>48500</v>
      </c>
      <c r="O20" s="758"/>
      <c r="P20" s="758"/>
      <c r="Q20" s="758"/>
      <c r="R20" s="754">
        <f t="shared" si="0"/>
        <v>48500</v>
      </c>
    </row>
    <row r="21" spans="1:18" ht="22.5" customHeight="1">
      <c r="A21" s="740">
        <v>23317511000</v>
      </c>
      <c r="B21" s="741" t="s">
        <v>446</v>
      </c>
      <c r="C21" s="755"/>
      <c r="D21" s="756"/>
      <c r="E21" s="757"/>
      <c r="F21" s="757"/>
      <c r="G21" s="757"/>
      <c r="H21" s="757"/>
      <c r="I21" s="757"/>
      <c r="J21" s="757"/>
      <c r="K21" s="758"/>
      <c r="L21" s="759"/>
      <c r="M21" s="758"/>
      <c r="N21" s="760">
        <v>30500</v>
      </c>
      <c r="O21" s="758"/>
      <c r="P21" s="758">
        <v>7000</v>
      </c>
      <c r="Q21" s="758"/>
      <c r="R21" s="754">
        <f t="shared" si="0"/>
        <v>37500</v>
      </c>
    </row>
    <row r="22" spans="1:18" ht="22.5" customHeight="1">
      <c r="A22" s="740">
        <v>23317512000</v>
      </c>
      <c r="B22" s="741" t="s">
        <v>447</v>
      </c>
      <c r="C22" s="755"/>
      <c r="D22" s="756"/>
      <c r="E22" s="757"/>
      <c r="F22" s="757"/>
      <c r="G22" s="757"/>
      <c r="H22" s="757"/>
      <c r="I22" s="757"/>
      <c r="J22" s="757"/>
      <c r="K22" s="758"/>
      <c r="L22" s="759"/>
      <c r="M22" s="758"/>
      <c r="N22" s="760">
        <v>35100</v>
      </c>
      <c r="O22" s="758"/>
      <c r="P22" s="758"/>
      <c r="Q22" s="758"/>
      <c r="R22" s="754">
        <f t="shared" si="0"/>
        <v>35100</v>
      </c>
    </row>
    <row r="23" spans="1:18" ht="22.5" customHeight="1">
      <c r="A23" s="740">
        <v>23317513000</v>
      </c>
      <c r="B23" s="741" t="s">
        <v>448</v>
      </c>
      <c r="C23" s="755"/>
      <c r="D23" s="756"/>
      <c r="E23" s="757"/>
      <c r="F23" s="757"/>
      <c r="G23" s="757"/>
      <c r="H23" s="757"/>
      <c r="I23" s="757"/>
      <c r="J23" s="757"/>
      <c r="K23" s="758"/>
      <c r="L23" s="759"/>
      <c r="M23" s="758"/>
      <c r="N23" s="760">
        <v>135200</v>
      </c>
      <c r="O23" s="758"/>
      <c r="P23" s="758">
        <v>75000</v>
      </c>
      <c r="Q23" s="758"/>
      <c r="R23" s="754">
        <f t="shared" si="0"/>
        <v>210200</v>
      </c>
    </row>
    <row r="24" spans="1:18" ht="22.5" customHeight="1">
      <c r="A24" s="740">
        <v>23317515000</v>
      </c>
      <c r="B24" s="741" t="s">
        <v>449</v>
      </c>
      <c r="C24" s="755">
        <v>1103009</v>
      </c>
      <c r="D24" s="756">
        <v>548141</v>
      </c>
      <c r="E24" s="757">
        <f>(D24/C24)*100</f>
        <v>49.69506141835651</v>
      </c>
      <c r="F24" s="757"/>
      <c r="G24" s="757"/>
      <c r="H24" s="757"/>
      <c r="I24" s="757"/>
      <c r="J24" s="757"/>
      <c r="K24" s="758"/>
      <c r="L24" s="759"/>
      <c r="M24" s="758"/>
      <c r="N24" s="760">
        <v>52500</v>
      </c>
      <c r="O24" s="758"/>
      <c r="P24" s="758"/>
      <c r="Q24" s="758"/>
      <c r="R24" s="754">
        <f t="shared" si="0"/>
        <v>600641</v>
      </c>
    </row>
    <row r="25" spans="1:18" ht="22.5" customHeight="1">
      <c r="A25" s="740">
        <v>23317516000</v>
      </c>
      <c r="B25" s="741" t="s">
        <v>450</v>
      </c>
      <c r="C25" s="755"/>
      <c r="D25" s="756"/>
      <c r="E25" s="757"/>
      <c r="F25" s="757"/>
      <c r="G25" s="757"/>
      <c r="H25" s="757"/>
      <c r="I25" s="757"/>
      <c r="J25" s="757"/>
      <c r="K25" s="758"/>
      <c r="L25" s="759"/>
      <c r="M25" s="758"/>
      <c r="N25" s="760">
        <v>37400</v>
      </c>
      <c r="O25" s="758"/>
      <c r="P25" s="758"/>
      <c r="Q25" s="758"/>
      <c r="R25" s="754">
        <f t="shared" si="0"/>
        <v>37400</v>
      </c>
    </row>
    <row r="26" spans="1:18" ht="22.5" customHeight="1">
      <c r="A26" s="740">
        <v>23317517000</v>
      </c>
      <c r="B26" s="741" t="s">
        <v>451</v>
      </c>
      <c r="C26" s="755"/>
      <c r="D26" s="756"/>
      <c r="E26" s="757"/>
      <c r="F26" s="757"/>
      <c r="G26" s="757"/>
      <c r="H26" s="757"/>
      <c r="I26" s="757"/>
      <c r="J26" s="757"/>
      <c r="K26" s="758"/>
      <c r="L26" s="759"/>
      <c r="M26" s="758"/>
      <c r="N26" s="760">
        <v>13600</v>
      </c>
      <c r="O26" s="758"/>
      <c r="P26" s="758">
        <v>45000</v>
      </c>
      <c r="Q26" s="758"/>
      <c r="R26" s="754">
        <f t="shared" si="0"/>
        <v>58600</v>
      </c>
    </row>
    <row r="27" spans="1:18" ht="22.5" customHeight="1">
      <c r="A27" s="740">
        <v>23317519000</v>
      </c>
      <c r="B27" s="741" t="s">
        <v>452</v>
      </c>
      <c r="C27" s="755"/>
      <c r="D27" s="756"/>
      <c r="E27" s="757"/>
      <c r="F27" s="757"/>
      <c r="G27" s="757"/>
      <c r="H27" s="757"/>
      <c r="I27" s="757"/>
      <c r="J27" s="757"/>
      <c r="K27" s="758"/>
      <c r="L27" s="759"/>
      <c r="M27" s="758"/>
      <c r="N27" s="760"/>
      <c r="O27" s="758"/>
      <c r="P27" s="758">
        <v>50000</v>
      </c>
      <c r="Q27" s="758"/>
      <c r="R27" s="754">
        <f t="shared" si="0"/>
        <v>50000</v>
      </c>
    </row>
    <row r="28" spans="1:18" ht="22.5" customHeight="1">
      <c r="A28" s="740">
        <v>23317520000</v>
      </c>
      <c r="B28" s="741" t="s">
        <v>453</v>
      </c>
      <c r="C28" s="755"/>
      <c r="D28" s="756"/>
      <c r="E28" s="757"/>
      <c r="F28" s="757"/>
      <c r="G28" s="757"/>
      <c r="H28" s="757"/>
      <c r="I28" s="757"/>
      <c r="J28" s="757"/>
      <c r="K28" s="758"/>
      <c r="L28" s="759"/>
      <c r="M28" s="758"/>
      <c r="N28" s="760">
        <v>102100</v>
      </c>
      <c r="O28" s="758"/>
      <c r="P28" s="758">
        <v>191111</v>
      </c>
      <c r="Q28" s="758"/>
      <c r="R28" s="754">
        <f t="shared" si="0"/>
        <v>293211</v>
      </c>
    </row>
    <row r="29" spans="1:18" ht="22.5" customHeight="1">
      <c r="A29" s="740">
        <v>23317522000</v>
      </c>
      <c r="B29" s="741" t="s">
        <v>454</v>
      </c>
      <c r="C29" s="755"/>
      <c r="D29" s="756"/>
      <c r="E29" s="757"/>
      <c r="F29" s="757"/>
      <c r="G29" s="757"/>
      <c r="H29" s="757"/>
      <c r="I29" s="757"/>
      <c r="J29" s="757"/>
      <c r="K29" s="758"/>
      <c r="L29" s="759"/>
      <c r="M29" s="758"/>
      <c r="N29" s="760">
        <v>24300</v>
      </c>
      <c r="O29" s="758"/>
      <c r="P29" s="758"/>
      <c r="Q29" s="758"/>
      <c r="R29" s="754">
        <f t="shared" si="0"/>
        <v>24300</v>
      </c>
    </row>
    <row r="30" spans="1:18" s="767" customFormat="1" ht="22.5" customHeight="1">
      <c r="A30" s="761">
        <v>23100000000</v>
      </c>
      <c r="B30" s="762" t="s">
        <v>455</v>
      </c>
      <c r="C30" s="763"/>
      <c r="D30" s="600"/>
      <c r="E30" s="764"/>
      <c r="F30" s="764"/>
      <c r="G30" s="600">
        <v>1428000</v>
      </c>
      <c r="H30" s="600">
        <v>72281700</v>
      </c>
      <c r="I30" s="600">
        <v>23971000</v>
      </c>
      <c r="J30" s="618">
        <v>1893700</v>
      </c>
      <c r="K30" s="765">
        <v>656600</v>
      </c>
      <c r="L30" s="618">
        <v>37100</v>
      </c>
      <c r="M30" s="587">
        <v>1418357</v>
      </c>
      <c r="N30" s="587">
        <v>11364</v>
      </c>
      <c r="O30" s="600">
        <v>658300</v>
      </c>
      <c r="P30" s="600"/>
      <c r="Q30" s="766"/>
      <c r="R30" s="754">
        <f>Q30+O30+M30+K30+J30+I30+H30+F30+D30+N30+P30+L30+G30</f>
        <v>102356121</v>
      </c>
    </row>
    <row r="31" spans="1:18" s="767" customFormat="1" ht="22.5" customHeight="1" thickBot="1">
      <c r="A31" s="768"/>
      <c r="B31" s="769" t="s">
        <v>456</v>
      </c>
      <c r="C31" s="770"/>
      <c r="D31" s="771"/>
      <c r="E31" s="772"/>
      <c r="F31" s="773">
        <v>112515000</v>
      </c>
      <c r="G31" s="773"/>
      <c r="H31" s="772"/>
      <c r="I31" s="772"/>
      <c r="J31" s="772"/>
      <c r="K31" s="774"/>
      <c r="L31" s="775"/>
      <c r="M31" s="776"/>
      <c r="N31" s="776"/>
      <c r="O31" s="776"/>
      <c r="P31" s="776"/>
      <c r="Q31" s="777">
        <v>2496000</v>
      </c>
      <c r="R31" s="778">
        <f>Q31+O31+M31+K31+J31+I31+H31+F31+D31+L31</f>
        <v>115011000</v>
      </c>
    </row>
    <row r="32" spans="1:18" s="767" customFormat="1" ht="25.5" customHeight="1" thickBot="1">
      <c r="A32" s="779"/>
      <c r="B32" s="780" t="s">
        <v>359</v>
      </c>
      <c r="C32" s="781"/>
      <c r="D32" s="780">
        <f>SUM(D12:D31)</f>
        <v>1115498</v>
      </c>
      <c r="E32" s="782"/>
      <c r="F32" s="780">
        <f>SUM(F12:F31)</f>
        <v>112515000</v>
      </c>
      <c r="G32" s="780">
        <f>SUM(G12:G31)</f>
        <v>1428000</v>
      </c>
      <c r="H32" s="780">
        <f aca="true" t="shared" si="1" ref="H32:Q32">SUM(H12:H31)</f>
        <v>72281700</v>
      </c>
      <c r="I32" s="780">
        <f t="shared" si="1"/>
        <v>23971000</v>
      </c>
      <c r="J32" s="780">
        <f t="shared" si="1"/>
        <v>1893700</v>
      </c>
      <c r="K32" s="780">
        <f t="shared" si="1"/>
        <v>656600</v>
      </c>
      <c r="L32" s="783">
        <f t="shared" si="1"/>
        <v>37100</v>
      </c>
      <c r="M32" s="780">
        <f t="shared" si="1"/>
        <v>1418357</v>
      </c>
      <c r="N32" s="780">
        <f t="shared" si="1"/>
        <v>834664</v>
      </c>
      <c r="O32" s="780">
        <f t="shared" si="1"/>
        <v>658300</v>
      </c>
      <c r="P32" s="780">
        <f t="shared" si="1"/>
        <v>410611</v>
      </c>
      <c r="Q32" s="780">
        <f t="shared" si="1"/>
        <v>2496000</v>
      </c>
      <c r="R32" s="784">
        <f>SUM(R12:R31)</f>
        <v>219716530</v>
      </c>
    </row>
    <row r="33" spans="1:18" s="767" customFormat="1" ht="16.5" customHeight="1">
      <c r="A33" s="785"/>
      <c r="B33" s="786"/>
      <c r="C33" s="787"/>
      <c r="D33" s="786"/>
      <c r="E33" s="788"/>
      <c r="F33" s="786"/>
      <c r="G33" s="786"/>
      <c r="H33" s="786"/>
      <c r="I33" s="786"/>
      <c r="J33" s="786"/>
      <c r="K33" s="786"/>
      <c r="L33" s="789"/>
      <c r="M33" s="786"/>
      <c r="N33" s="786"/>
      <c r="O33" s="786"/>
      <c r="P33" s="786"/>
      <c r="Q33" s="786"/>
      <c r="R33" s="790"/>
    </row>
    <row r="34" spans="1:18" s="767" customFormat="1" ht="16.5" customHeight="1">
      <c r="A34" s="785"/>
      <c r="B34" s="791"/>
      <c r="C34" s="787"/>
      <c r="D34" s="792"/>
      <c r="E34" s="788"/>
      <c r="F34" s="788"/>
      <c r="G34" s="788"/>
      <c r="H34" s="788"/>
      <c r="I34" s="788"/>
      <c r="J34" s="788"/>
      <c r="K34" s="792"/>
      <c r="L34" s="793"/>
      <c r="M34" s="792"/>
      <c r="N34" s="792"/>
      <c r="O34" s="792"/>
      <c r="P34" s="792"/>
      <c r="Q34" s="794"/>
      <c r="R34" s="795"/>
    </row>
    <row r="35" spans="2:21" ht="12.75">
      <c r="B35" s="5"/>
      <c r="C35" s="5"/>
      <c r="D35" s="546"/>
      <c r="E35" s="649"/>
      <c r="K35" t="s">
        <v>457</v>
      </c>
      <c r="M35" s="5"/>
      <c r="N35" s="5"/>
      <c r="O35" s="796"/>
      <c r="P35" s="796"/>
      <c r="Q35" s="547"/>
      <c r="R35" s="649"/>
      <c r="U35" s="797">
        <f>R32-'[2]Додаток1'!K43</f>
        <v>0</v>
      </c>
    </row>
    <row r="36" spans="2:21" ht="12.75">
      <c r="B36" s="5"/>
      <c r="C36" s="5"/>
      <c r="D36" s="546"/>
      <c r="E36" s="649"/>
      <c r="K36" t="s">
        <v>458</v>
      </c>
      <c r="M36" s="5"/>
      <c r="N36" s="5"/>
      <c r="O36" s="796"/>
      <c r="P36" s="796"/>
      <c r="Q36" s="547"/>
      <c r="R36" s="649"/>
      <c r="U36" s="797">
        <f>P32-'[2]Додаток1'!J65</f>
        <v>0</v>
      </c>
    </row>
    <row r="37" spans="3:18" ht="14.25" customHeight="1">
      <c r="C37"/>
      <c r="D37" s="5"/>
      <c r="E37" s="649"/>
      <c r="K37" t="s">
        <v>459</v>
      </c>
      <c r="O37" s="649"/>
      <c r="P37" s="649"/>
      <c r="Q37" s="796">
        <v>1815118</v>
      </c>
      <c r="R37" t="s">
        <v>460</v>
      </c>
    </row>
    <row r="38" spans="3:18" ht="14.25" customHeight="1">
      <c r="C38"/>
      <c r="D38" s="5"/>
      <c r="E38" s="649"/>
      <c r="K38" t="s">
        <v>461</v>
      </c>
      <c r="O38" s="649"/>
      <c r="P38" s="649"/>
      <c r="Q38" s="796">
        <v>1103009</v>
      </c>
      <c r="R38" t="s">
        <v>460</v>
      </c>
    </row>
    <row r="39" spans="3:17" ht="14.25" customHeight="1">
      <c r="C39"/>
      <c r="D39" s="5"/>
      <c r="E39" s="649"/>
      <c r="O39" s="649"/>
      <c r="P39" s="649"/>
      <c r="Q39" s="796"/>
    </row>
    <row r="40" spans="1:18" ht="15.75" customHeight="1">
      <c r="A40" s="5"/>
      <c r="B40" s="5"/>
      <c r="C40" s="5"/>
      <c r="D40" s="546"/>
      <c r="E40" s="649"/>
      <c r="K40" s="5" t="s">
        <v>462</v>
      </c>
      <c r="L40" s="796"/>
      <c r="M40" s="5"/>
      <c r="N40" s="5"/>
      <c r="O40" s="796"/>
      <c r="P40" s="796"/>
      <c r="Q40" s="547"/>
      <c r="R40" s="649"/>
    </row>
    <row r="41" spans="1:18" ht="15.75" customHeight="1">
      <c r="A41" s="5"/>
      <c r="B41" s="5"/>
      <c r="C41" s="5"/>
      <c r="D41" s="546"/>
      <c r="E41" s="649"/>
      <c r="K41" s="5"/>
      <c r="L41" s="796"/>
      <c r="M41" s="5"/>
      <c r="N41" s="5"/>
      <c r="O41" s="796"/>
      <c r="P41" s="796"/>
      <c r="Q41" s="547"/>
      <c r="R41" s="649"/>
    </row>
    <row r="42" spans="1:20" ht="15.75">
      <c r="A42" s="700"/>
      <c r="B42" s="701"/>
      <c r="C42" s="798"/>
      <c r="D42" s="701"/>
      <c r="E42" s="691"/>
      <c r="F42" s="691"/>
      <c r="G42" s="691"/>
      <c r="H42" s="691"/>
      <c r="I42" s="691"/>
      <c r="J42" s="691"/>
      <c r="K42" s="700"/>
      <c r="L42" s="696"/>
      <c r="M42" s="701"/>
      <c r="N42" s="701"/>
      <c r="O42" s="643"/>
      <c r="P42" s="643"/>
      <c r="Q42" s="643"/>
      <c r="R42" s="697"/>
      <c r="S42" s="691"/>
      <c r="T42" s="691"/>
    </row>
    <row r="43" spans="1:20" ht="15.75">
      <c r="A43" s="700"/>
      <c r="B43" s="696"/>
      <c r="C43" s="696"/>
      <c r="D43" s="643"/>
      <c r="E43" s="643"/>
      <c r="F43" s="643"/>
      <c r="G43" s="643"/>
      <c r="H43" s="697"/>
      <c r="I43" s="698"/>
      <c r="J43" s="697"/>
      <c r="K43" s="700" t="s">
        <v>423</v>
      </c>
      <c r="L43" s="696"/>
      <c r="M43" s="696"/>
      <c r="N43" s="696"/>
      <c r="O43" s="696"/>
      <c r="P43" s="799" t="s">
        <v>463</v>
      </c>
      <c r="Q43" s="697"/>
      <c r="R43" s="643"/>
      <c r="S43" s="643"/>
      <c r="T43" s="697"/>
    </row>
  </sheetData>
  <sheetProtection/>
  <mergeCells count="24">
    <mergeCell ref="Q10:Q11"/>
    <mergeCell ref="K10:K11"/>
    <mergeCell ref="L10:L11"/>
    <mergeCell ref="M10:M11"/>
    <mergeCell ref="N10:N11"/>
    <mergeCell ref="O10:O11"/>
    <mergeCell ref="P10:P11"/>
    <mergeCell ref="K8:R8"/>
    <mergeCell ref="D9:J9"/>
    <mergeCell ref="K9:O9"/>
    <mergeCell ref="P9:Q9"/>
    <mergeCell ref="R9:R11"/>
    <mergeCell ref="D10:E10"/>
    <mergeCell ref="F10:F11"/>
    <mergeCell ref="G10:G11"/>
    <mergeCell ref="H10:H11"/>
    <mergeCell ref="I10:I11"/>
    <mergeCell ref="A4:J4"/>
    <mergeCell ref="A5:J5"/>
    <mergeCell ref="A6:J6"/>
    <mergeCell ref="A8:A11"/>
    <mergeCell ref="B8:B11"/>
    <mergeCell ref="D8:J8"/>
    <mergeCell ref="J10:J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IV16384"/>
    </sheetView>
  </sheetViews>
  <sheetFormatPr defaultColWidth="9.140625" defaultRowHeight="12.75"/>
  <cols>
    <col min="1" max="1" width="10.28125" style="0" customWidth="1"/>
    <col min="2" max="2" width="19.00390625" style="0" customWidth="1"/>
    <col min="3" max="3" width="13.00390625" style="800" hidden="1" customWidth="1"/>
    <col min="4" max="4" width="11.421875" style="0" customWidth="1"/>
    <col min="5" max="5" width="10.57421875" style="0" customWidth="1"/>
    <col min="6" max="6" width="13.00390625" style="0" customWidth="1"/>
    <col min="7" max="7" width="8.421875" style="0" customWidth="1"/>
    <col min="8" max="8" width="16.28125" style="0" customWidth="1"/>
    <col min="9" max="9" width="11.421875" style="0" customWidth="1"/>
    <col min="11" max="11" width="10.57421875" style="0" bestFit="1" customWidth="1"/>
    <col min="12" max="12" width="12.140625" style="0" bestFit="1" customWidth="1"/>
  </cols>
  <sheetData>
    <row r="1" spans="4:9" ht="14.25">
      <c r="D1" s="708"/>
      <c r="E1" s="708"/>
      <c r="F1" s="708"/>
      <c r="G1" s="708"/>
      <c r="I1" s="545" t="s">
        <v>464</v>
      </c>
    </row>
    <row r="2" spans="4:9" ht="14.25">
      <c r="D2" s="708"/>
      <c r="E2" s="708"/>
      <c r="F2" s="708"/>
      <c r="G2" s="708"/>
      <c r="I2" s="545" t="s">
        <v>426</v>
      </c>
    </row>
    <row r="3" spans="1:9" ht="14.25">
      <c r="A3" s="702"/>
      <c r="D3" s="708"/>
      <c r="E3" s="708"/>
      <c r="F3" s="708"/>
      <c r="G3" s="708"/>
      <c r="H3" s="649"/>
      <c r="I3" s="549" t="s">
        <v>361</v>
      </c>
    </row>
    <row r="4" spans="1:9" ht="8.25" customHeight="1">
      <c r="A4" s="702"/>
      <c r="D4" s="708"/>
      <c r="E4" s="708"/>
      <c r="F4" s="708"/>
      <c r="G4" s="708"/>
      <c r="I4" s="708"/>
    </row>
    <row r="5" spans="1:9" ht="15" customHeight="1">
      <c r="A5" s="710" t="s">
        <v>465</v>
      </c>
      <c r="B5" s="710"/>
      <c r="C5" s="710"/>
      <c r="D5" s="710"/>
      <c r="E5" s="710"/>
      <c r="F5" s="710"/>
      <c r="G5" s="710"/>
      <c r="H5" s="710"/>
      <c r="I5" s="710"/>
    </row>
    <row r="6" spans="1:9" ht="14.25" customHeight="1">
      <c r="A6" s="710" t="s">
        <v>466</v>
      </c>
      <c r="B6" s="710"/>
      <c r="C6" s="710"/>
      <c r="D6" s="710"/>
      <c r="E6" s="710"/>
      <c r="F6" s="710"/>
      <c r="G6" s="710"/>
      <c r="H6" s="710"/>
      <c r="I6" s="710"/>
    </row>
    <row r="7" spans="1:9" ht="13.5" customHeight="1">
      <c r="A7" s="710" t="s">
        <v>467</v>
      </c>
      <c r="B7" s="710"/>
      <c r="C7" s="710"/>
      <c r="D7" s="710"/>
      <c r="E7" s="710"/>
      <c r="F7" s="710"/>
      <c r="G7" s="710"/>
      <c r="H7" s="710"/>
      <c r="I7" s="710"/>
    </row>
    <row r="8" ht="13.5" thickBot="1">
      <c r="I8" t="s">
        <v>68</v>
      </c>
    </row>
    <row r="9" spans="1:9" ht="15" customHeight="1" thickBot="1">
      <c r="A9" s="714" t="s">
        <v>430</v>
      </c>
      <c r="B9" s="714" t="s">
        <v>431</v>
      </c>
      <c r="C9" s="801" t="s">
        <v>128</v>
      </c>
      <c r="D9" s="802"/>
      <c r="E9" s="802"/>
      <c r="F9" s="802"/>
      <c r="G9" s="802"/>
      <c r="H9" s="802"/>
      <c r="I9" s="803"/>
    </row>
    <row r="10" spans="1:9" ht="15.75" customHeight="1" thickBot="1">
      <c r="A10" s="719"/>
      <c r="B10" s="719"/>
      <c r="C10" s="722" t="s">
        <v>432</v>
      </c>
      <c r="D10" s="717"/>
      <c r="E10" s="717"/>
      <c r="F10" s="717"/>
      <c r="G10" s="718"/>
      <c r="H10" s="804" t="s">
        <v>433</v>
      </c>
      <c r="I10" s="723" t="s">
        <v>1</v>
      </c>
    </row>
    <row r="11" spans="1:9" ht="66" customHeight="1" thickBot="1">
      <c r="A11" s="719"/>
      <c r="B11" s="719"/>
      <c r="C11" s="724"/>
      <c r="D11" s="725" t="s">
        <v>468</v>
      </c>
      <c r="E11" s="726"/>
      <c r="F11" s="728" t="s">
        <v>420</v>
      </c>
      <c r="G11" s="727" t="s">
        <v>318</v>
      </c>
      <c r="H11" s="728" t="s">
        <v>418</v>
      </c>
      <c r="I11" s="730"/>
    </row>
    <row r="12" spans="1:9" ht="75.75" customHeight="1" thickBot="1">
      <c r="A12" s="731"/>
      <c r="B12" s="731"/>
      <c r="C12" s="805" t="s">
        <v>434</v>
      </c>
      <c r="D12" s="734" t="s">
        <v>435</v>
      </c>
      <c r="E12" s="735" t="s">
        <v>436</v>
      </c>
      <c r="F12" s="737"/>
      <c r="G12" s="736"/>
      <c r="H12" s="737"/>
      <c r="I12" s="739"/>
    </row>
    <row r="13" spans="1:9" ht="17.25" customHeight="1">
      <c r="A13" s="806">
        <v>23317401000</v>
      </c>
      <c r="B13" s="807" t="s">
        <v>469</v>
      </c>
      <c r="C13" s="808">
        <v>146396738</v>
      </c>
      <c r="D13" s="809">
        <v>438866</v>
      </c>
      <c r="E13" s="810">
        <f>D13/C13*100</f>
        <v>0.29977853741522575</v>
      </c>
      <c r="F13" s="811"/>
      <c r="G13" s="812">
        <v>57000</v>
      </c>
      <c r="H13" s="813">
        <v>22056</v>
      </c>
      <c r="I13" s="753">
        <f>D13+H13+G13+F13</f>
        <v>517922</v>
      </c>
    </row>
    <row r="14" spans="1:9" ht="17.25" customHeight="1">
      <c r="A14" s="740">
        <v>23317501000</v>
      </c>
      <c r="B14" s="741" t="s">
        <v>437</v>
      </c>
      <c r="C14" s="808">
        <v>146396738</v>
      </c>
      <c r="D14" s="760">
        <v>500382</v>
      </c>
      <c r="E14" s="757">
        <f>D14/C14*100</f>
        <v>0.34179859936496676</v>
      </c>
      <c r="F14" s="814"/>
      <c r="G14" s="815"/>
      <c r="H14" s="813">
        <v>41046</v>
      </c>
      <c r="I14" s="753">
        <f aca="true" t="shared" si="0" ref="I14:I35">D14+H14+G14+F14</f>
        <v>541428</v>
      </c>
    </row>
    <row r="15" spans="1:9" ht="17.25" customHeight="1">
      <c r="A15" s="740">
        <v>23317502000</v>
      </c>
      <c r="B15" s="741" t="s">
        <v>438</v>
      </c>
      <c r="C15" s="808">
        <v>146396738</v>
      </c>
      <c r="D15" s="760">
        <v>2091531</v>
      </c>
      <c r="E15" s="757">
        <f>D15/C15*100</f>
        <v>1.4286732263119142</v>
      </c>
      <c r="F15" s="814"/>
      <c r="G15" s="815"/>
      <c r="H15" s="813">
        <v>389706</v>
      </c>
      <c r="I15" s="753">
        <f t="shared" si="0"/>
        <v>2481237</v>
      </c>
    </row>
    <row r="16" spans="1:9" ht="17.25" customHeight="1">
      <c r="A16" s="740">
        <v>23317503000</v>
      </c>
      <c r="B16" s="741" t="s">
        <v>439</v>
      </c>
      <c r="C16" s="808"/>
      <c r="D16" s="760">
        <v>0</v>
      </c>
      <c r="E16" s="757"/>
      <c r="F16" s="814"/>
      <c r="G16" s="815"/>
      <c r="H16" s="813">
        <v>129277</v>
      </c>
      <c r="I16" s="753">
        <f t="shared" si="0"/>
        <v>129277</v>
      </c>
    </row>
    <row r="17" spans="1:9" ht="17.25" customHeight="1">
      <c r="A17" s="740">
        <v>23317504000</v>
      </c>
      <c r="B17" s="741" t="s">
        <v>440</v>
      </c>
      <c r="C17" s="808">
        <v>146396738</v>
      </c>
      <c r="D17" s="760">
        <v>1055128</v>
      </c>
      <c r="E17" s="757">
        <f aca="true" t="shared" si="1" ref="E17:E27">D17/C17*100</f>
        <v>0.7207319059253903</v>
      </c>
      <c r="F17" s="814"/>
      <c r="G17" s="815"/>
      <c r="H17" s="813">
        <v>105028</v>
      </c>
      <c r="I17" s="753">
        <f t="shared" si="0"/>
        <v>1160156</v>
      </c>
    </row>
    <row r="18" spans="1:9" ht="22.5" customHeight="1">
      <c r="A18" s="740">
        <v>23317505000</v>
      </c>
      <c r="B18" s="741" t="s">
        <v>441</v>
      </c>
      <c r="C18" s="808">
        <v>146396738</v>
      </c>
      <c r="D18" s="760">
        <v>240159</v>
      </c>
      <c r="E18" s="757">
        <f t="shared" si="1"/>
        <v>0.16404668798016525</v>
      </c>
      <c r="F18" s="756">
        <v>37100</v>
      </c>
      <c r="G18" s="756"/>
      <c r="H18" s="816">
        <v>113295</v>
      </c>
      <c r="I18" s="753">
        <f t="shared" si="0"/>
        <v>390554</v>
      </c>
    </row>
    <row r="19" spans="1:9" ht="17.25" customHeight="1">
      <c r="A19" s="740">
        <v>23317506000</v>
      </c>
      <c r="B19" s="741" t="s">
        <v>442</v>
      </c>
      <c r="C19" s="808">
        <v>146396738</v>
      </c>
      <c r="D19" s="760">
        <v>450682</v>
      </c>
      <c r="E19" s="757">
        <f t="shared" si="1"/>
        <v>0.3078497555047982</v>
      </c>
      <c r="F19" s="817"/>
      <c r="G19" s="818"/>
      <c r="H19" s="819">
        <v>155845</v>
      </c>
      <c r="I19" s="753">
        <f t="shared" si="0"/>
        <v>606527</v>
      </c>
    </row>
    <row r="20" spans="1:9" ht="17.25" customHeight="1">
      <c r="A20" s="740">
        <v>23317507000</v>
      </c>
      <c r="B20" s="741" t="s">
        <v>470</v>
      </c>
      <c r="C20" s="808">
        <v>146396738</v>
      </c>
      <c r="D20" s="760">
        <v>244297</v>
      </c>
      <c r="E20" s="757">
        <f t="shared" si="1"/>
        <v>0.16687325369230563</v>
      </c>
      <c r="F20" s="814"/>
      <c r="G20" s="815"/>
      <c r="H20" s="813">
        <v>29921</v>
      </c>
      <c r="I20" s="753">
        <f t="shared" si="0"/>
        <v>274218</v>
      </c>
    </row>
    <row r="21" spans="1:9" ht="17.25" customHeight="1">
      <c r="A21" s="740">
        <v>23317508000</v>
      </c>
      <c r="B21" s="741" t="s">
        <v>443</v>
      </c>
      <c r="C21" s="808">
        <v>146396738</v>
      </c>
      <c r="D21" s="760">
        <v>380695</v>
      </c>
      <c r="E21" s="757">
        <f t="shared" si="1"/>
        <v>0.26004336244158666</v>
      </c>
      <c r="F21" s="814"/>
      <c r="G21" s="815"/>
      <c r="H21" s="813">
        <v>24247</v>
      </c>
      <c r="I21" s="753">
        <f t="shared" si="0"/>
        <v>404942</v>
      </c>
    </row>
    <row r="22" spans="1:9" ht="17.25" customHeight="1">
      <c r="A22" s="740">
        <v>23317509000</v>
      </c>
      <c r="B22" s="741" t="s">
        <v>444</v>
      </c>
      <c r="C22" s="808">
        <v>146396738</v>
      </c>
      <c r="D22" s="760">
        <v>1200904</v>
      </c>
      <c r="E22" s="757">
        <f t="shared" si="1"/>
        <v>0.8203078951117067</v>
      </c>
      <c r="F22" s="814"/>
      <c r="G22" s="815"/>
      <c r="H22" s="813">
        <v>170335</v>
      </c>
      <c r="I22" s="753">
        <f t="shared" si="0"/>
        <v>1371239</v>
      </c>
    </row>
    <row r="23" spans="1:9" ht="17.25" customHeight="1">
      <c r="A23" s="740">
        <v>23317510000</v>
      </c>
      <c r="B23" s="741" t="s">
        <v>445</v>
      </c>
      <c r="C23" s="808">
        <v>146396738</v>
      </c>
      <c r="D23" s="760">
        <v>1327205</v>
      </c>
      <c r="E23" s="757">
        <f t="shared" si="1"/>
        <v>0.906580992262273</v>
      </c>
      <c r="F23" s="814"/>
      <c r="G23" s="815"/>
      <c r="H23" s="813">
        <v>135457</v>
      </c>
      <c r="I23" s="753">
        <f t="shared" si="0"/>
        <v>1462662</v>
      </c>
    </row>
    <row r="24" spans="1:9" ht="22.5" customHeight="1">
      <c r="A24" s="740">
        <v>23317511000</v>
      </c>
      <c r="B24" s="741" t="s">
        <v>446</v>
      </c>
      <c r="C24" s="808">
        <v>146396738</v>
      </c>
      <c r="D24" s="760">
        <v>2639107</v>
      </c>
      <c r="E24" s="757">
        <f t="shared" si="1"/>
        <v>1.802708882762128</v>
      </c>
      <c r="F24" s="814"/>
      <c r="G24" s="815"/>
      <c r="H24" s="813">
        <v>419951.68</v>
      </c>
      <c r="I24" s="820">
        <f t="shared" si="0"/>
        <v>3059058.68</v>
      </c>
    </row>
    <row r="25" spans="1:9" ht="17.25" customHeight="1">
      <c r="A25" s="740">
        <v>23317512000</v>
      </c>
      <c r="B25" s="741" t="s">
        <v>447</v>
      </c>
      <c r="C25" s="808">
        <v>146396738</v>
      </c>
      <c r="D25" s="760">
        <v>681562</v>
      </c>
      <c r="E25" s="757">
        <f t="shared" si="1"/>
        <v>0.4655581875055167</v>
      </c>
      <c r="F25" s="814"/>
      <c r="G25" s="815"/>
      <c r="H25" s="813">
        <v>144354</v>
      </c>
      <c r="I25" s="753">
        <f t="shared" si="0"/>
        <v>825916</v>
      </c>
    </row>
    <row r="26" spans="1:9" ht="17.25" customHeight="1">
      <c r="A26" s="740">
        <v>23317513000</v>
      </c>
      <c r="B26" s="741" t="s">
        <v>448</v>
      </c>
      <c r="C26" s="808">
        <v>146396738</v>
      </c>
      <c r="D26" s="760">
        <v>983930</v>
      </c>
      <c r="E26" s="757">
        <f t="shared" si="1"/>
        <v>0.6720983086385436</v>
      </c>
      <c r="F26" s="814"/>
      <c r="G26" s="815"/>
      <c r="H26" s="813">
        <v>93036</v>
      </c>
      <c r="I26" s="753">
        <f t="shared" si="0"/>
        <v>1076966</v>
      </c>
    </row>
    <row r="27" spans="1:9" ht="17.25" customHeight="1">
      <c r="A27" s="740">
        <v>23317514000</v>
      </c>
      <c r="B27" s="741" t="s">
        <v>471</v>
      </c>
      <c r="C27" s="808">
        <v>146396738</v>
      </c>
      <c r="D27" s="760">
        <v>243907</v>
      </c>
      <c r="E27" s="757">
        <f t="shared" si="1"/>
        <v>0.16660685431392602</v>
      </c>
      <c r="F27" s="814"/>
      <c r="G27" s="815"/>
      <c r="H27" s="813">
        <v>97670</v>
      </c>
      <c r="I27" s="753">
        <f t="shared" si="0"/>
        <v>341577</v>
      </c>
    </row>
    <row r="28" spans="1:9" ht="21.75" customHeight="1">
      <c r="A28" s="740">
        <v>23317515000</v>
      </c>
      <c r="B28" s="741" t="s">
        <v>449</v>
      </c>
      <c r="C28" s="808"/>
      <c r="D28" s="760">
        <v>0</v>
      </c>
      <c r="E28" s="757"/>
      <c r="F28" s="814"/>
      <c r="G28" s="815">
        <v>10000</v>
      </c>
      <c r="H28" s="813">
        <v>70317</v>
      </c>
      <c r="I28" s="753">
        <f t="shared" si="0"/>
        <v>80317</v>
      </c>
    </row>
    <row r="29" spans="1:9" ht="17.25" customHeight="1">
      <c r="A29" s="740">
        <v>23317516000</v>
      </c>
      <c r="B29" s="741" t="s">
        <v>450</v>
      </c>
      <c r="C29" s="808">
        <v>146396738</v>
      </c>
      <c r="D29" s="760">
        <v>813840</v>
      </c>
      <c r="E29" s="757">
        <f aca="true" t="shared" si="2" ref="E29:E35">D29/C29*100</f>
        <v>0.5559140258985825</v>
      </c>
      <c r="F29" s="814"/>
      <c r="G29" s="815">
        <v>20000</v>
      </c>
      <c r="H29" s="813">
        <v>58327</v>
      </c>
      <c r="I29" s="753">
        <f t="shared" si="0"/>
        <v>892167</v>
      </c>
    </row>
    <row r="30" spans="1:9" ht="17.25" customHeight="1">
      <c r="A30" s="740">
        <v>23317517000</v>
      </c>
      <c r="B30" s="741" t="s">
        <v>451</v>
      </c>
      <c r="C30" s="808">
        <v>146396738</v>
      </c>
      <c r="D30" s="760">
        <v>820725</v>
      </c>
      <c r="E30" s="757">
        <f t="shared" si="2"/>
        <v>0.5606169995399761</v>
      </c>
      <c r="F30" s="814"/>
      <c r="G30" s="815"/>
      <c r="H30" s="813">
        <v>115221</v>
      </c>
      <c r="I30" s="753">
        <f t="shared" si="0"/>
        <v>935946</v>
      </c>
    </row>
    <row r="31" spans="1:9" ht="17.25" customHeight="1">
      <c r="A31" s="740">
        <v>23317518000</v>
      </c>
      <c r="B31" s="741" t="s">
        <v>472</v>
      </c>
      <c r="C31" s="808">
        <v>146396738</v>
      </c>
      <c r="D31" s="760">
        <v>601868</v>
      </c>
      <c r="E31" s="757">
        <f t="shared" si="2"/>
        <v>0.41112118222197</v>
      </c>
      <c r="F31" s="814"/>
      <c r="G31" s="815"/>
      <c r="H31" s="813">
        <v>102432.37</v>
      </c>
      <c r="I31" s="820">
        <f t="shared" si="0"/>
        <v>704300.37</v>
      </c>
    </row>
    <row r="32" spans="1:9" ht="17.25" customHeight="1">
      <c r="A32" s="740">
        <v>23317519000</v>
      </c>
      <c r="B32" s="741" t="s">
        <v>452</v>
      </c>
      <c r="C32" s="808">
        <v>146396738</v>
      </c>
      <c r="D32" s="760">
        <v>1068515</v>
      </c>
      <c r="E32" s="757">
        <f t="shared" si="2"/>
        <v>0.729876235357102</v>
      </c>
      <c r="F32" s="814"/>
      <c r="G32" s="815">
        <v>38000</v>
      </c>
      <c r="H32" s="813">
        <v>230873</v>
      </c>
      <c r="I32" s="753">
        <f t="shared" si="0"/>
        <v>1337388</v>
      </c>
    </row>
    <row r="33" spans="1:9" ht="22.5" customHeight="1">
      <c r="A33" s="740">
        <v>23317520000</v>
      </c>
      <c r="B33" s="741" t="s">
        <v>453</v>
      </c>
      <c r="C33" s="808">
        <v>146396738</v>
      </c>
      <c r="D33" s="760">
        <v>1970026</v>
      </c>
      <c r="E33" s="757">
        <f t="shared" si="2"/>
        <v>1.3456761584400876</v>
      </c>
      <c r="F33" s="814"/>
      <c r="G33" s="815"/>
      <c r="H33" s="813">
        <v>392036</v>
      </c>
      <c r="I33" s="753">
        <f t="shared" si="0"/>
        <v>2362062</v>
      </c>
    </row>
    <row r="34" spans="1:12" s="7" customFormat="1" ht="17.25" customHeight="1">
      <c r="A34" s="740">
        <v>23317521000</v>
      </c>
      <c r="B34" s="741" t="s">
        <v>473</v>
      </c>
      <c r="C34" s="808">
        <v>146396738</v>
      </c>
      <c r="D34" s="756">
        <v>51430</v>
      </c>
      <c r="E34" s="757">
        <f t="shared" si="2"/>
        <v>0.035130564179647224</v>
      </c>
      <c r="F34" s="814"/>
      <c r="G34" s="815"/>
      <c r="H34" s="813">
        <v>30289</v>
      </c>
      <c r="I34" s="753">
        <f t="shared" si="0"/>
        <v>81719</v>
      </c>
      <c r="L34"/>
    </row>
    <row r="35" spans="1:12" s="7" customFormat="1" ht="17.25" customHeight="1">
      <c r="A35" s="740">
        <v>23317522000</v>
      </c>
      <c r="B35" s="741" t="s">
        <v>454</v>
      </c>
      <c r="C35" s="808">
        <v>146396738</v>
      </c>
      <c r="D35" s="760">
        <v>395829</v>
      </c>
      <c r="E35" s="757">
        <f t="shared" si="2"/>
        <v>0.27038102447337314</v>
      </c>
      <c r="F35" s="814"/>
      <c r="G35" s="815"/>
      <c r="H35" s="813">
        <v>92507</v>
      </c>
      <c r="I35" s="753">
        <f t="shared" si="0"/>
        <v>488336</v>
      </c>
      <c r="L35"/>
    </row>
    <row r="36" spans="1:9" s="7" customFormat="1" ht="16.5" customHeight="1" thickBot="1">
      <c r="A36" s="821"/>
      <c r="B36" s="822" t="s">
        <v>359</v>
      </c>
      <c r="C36" s="823"/>
      <c r="D36" s="822">
        <f>SUM(D13:D35)</f>
        <v>18200588</v>
      </c>
      <c r="E36" s="689"/>
      <c r="F36" s="822">
        <f>SUM(F13:F35)</f>
        <v>37100</v>
      </c>
      <c r="G36" s="822">
        <f>SUM(G13:G35)</f>
        <v>125000</v>
      </c>
      <c r="H36" s="824">
        <f>SUM(H13:H35)</f>
        <v>3163227.05</v>
      </c>
      <c r="I36" s="825">
        <f>D36+H36+F36+G36</f>
        <v>21525915.05</v>
      </c>
    </row>
    <row r="37" spans="1:9" s="7" customFormat="1" ht="9" customHeight="1">
      <c r="A37" s="785"/>
      <c r="B37" s="791"/>
      <c r="C37" s="826"/>
      <c r="D37" s="792"/>
      <c r="E37" s="827"/>
      <c r="F37" s="827"/>
      <c r="G37" s="827"/>
      <c r="H37" s="767"/>
      <c r="I37" s="795"/>
    </row>
    <row r="38" spans="1:12" ht="12.75">
      <c r="A38" t="s">
        <v>474</v>
      </c>
      <c r="B38" s="546"/>
      <c r="C38" s="546"/>
      <c r="E38" s="828"/>
      <c r="F38" s="828"/>
      <c r="G38" s="828"/>
      <c r="H38" s="829"/>
      <c r="L38" s="640"/>
    </row>
    <row r="39" spans="1:8" ht="16.5" customHeight="1">
      <c r="A39" t="s">
        <v>475</v>
      </c>
      <c r="B39" s="546"/>
      <c r="C39" s="546"/>
      <c r="E39" s="828"/>
      <c r="F39" s="828"/>
      <c r="G39" s="828"/>
      <c r="H39" s="829"/>
    </row>
    <row r="40" spans="2:8" ht="7.5" customHeight="1">
      <c r="B40" s="546"/>
      <c r="C40" s="546"/>
      <c r="E40" s="828"/>
      <c r="F40" s="828"/>
      <c r="G40" s="828"/>
      <c r="H40" s="829"/>
    </row>
    <row r="41" spans="1:8" ht="15" customHeight="1">
      <c r="A41" t="s">
        <v>476</v>
      </c>
      <c r="B41" s="546"/>
      <c r="C41" s="546"/>
      <c r="E41" s="828"/>
      <c r="F41" s="828"/>
      <c r="G41" s="828"/>
      <c r="H41" s="829"/>
    </row>
    <row r="42" spans="1:8" ht="19.5" customHeight="1">
      <c r="A42" t="s">
        <v>477</v>
      </c>
      <c r="B42" s="546"/>
      <c r="C42" s="546"/>
      <c r="E42" s="828"/>
      <c r="F42" s="828"/>
      <c r="G42" s="828"/>
      <c r="H42" s="829"/>
    </row>
    <row r="43" spans="1:2" ht="6.75" customHeight="1">
      <c r="A43" s="5"/>
      <c r="B43" s="546"/>
    </row>
    <row r="44" spans="1:9" ht="18" customHeight="1">
      <c r="A44" s="700" t="s">
        <v>423</v>
      </c>
      <c r="B44" s="643"/>
      <c r="C44" s="830"/>
      <c r="D44" s="697"/>
      <c r="E44" s="649" t="s">
        <v>478</v>
      </c>
      <c r="F44" s="697" t="s">
        <v>479</v>
      </c>
      <c r="G44" s="649"/>
      <c r="H44" s="697"/>
      <c r="I44" s="697"/>
    </row>
  </sheetData>
  <sheetProtection/>
  <mergeCells count="12">
    <mergeCell ref="G11:G12"/>
    <mergeCell ref="H11:H12"/>
    <mergeCell ref="A5:I5"/>
    <mergeCell ref="A6:I6"/>
    <mergeCell ref="A7:I7"/>
    <mergeCell ref="A9:A12"/>
    <mergeCell ref="B9:B12"/>
    <mergeCell ref="C9:I9"/>
    <mergeCell ref="C10:G10"/>
    <mergeCell ref="I10:I12"/>
    <mergeCell ref="D11:E11"/>
    <mergeCell ref="F11:F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IV16384"/>
    </sheetView>
  </sheetViews>
  <sheetFormatPr defaultColWidth="9.140625" defaultRowHeight="12.75"/>
  <cols>
    <col min="1" max="1" width="11.00390625" style="1" customWidth="1"/>
    <col min="2" max="2" width="52.8515625" style="1" customWidth="1"/>
    <col min="3" max="3" width="59.28125" style="1" customWidth="1"/>
    <col min="4" max="4" width="16.421875" style="1" customWidth="1"/>
    <col min="5" max="5" width="14.421875" style="1" customWidth="1"/>
    <col min="6" max="6" width="14.8515625" style="1" customWidth="1"/>
    <col min="7" max="16384" width="9.140625" style="1" customWidth="1"/>
  </cols>
  <sheetData>
    <row r="1" ht="15.75">
      <c r="E1" s="495" t="s">
        <v>480</v>
      </c>
    </row>
    <row r="2" ht="15.75">
      <c r="E2" s="495" t="s">
        <v>481</v>
      </c>
    </row>
    <row r="3" ht="15.75">
      <c r="E3" s="495" t="s">
        <v>482</v>
      </c>
    </row>
    <row r="4" spans="1:5" ht="42" customHeight="1" thickBot="1">
      <c r="A4" s="494"/>
      <c r="B4" s="831" t="s">
        <v>483</v>
      </c>
      <c r="C4" s="831"/>
      <c r="D4" s="832"/>
      <c r="E4" s="1" t="s">
        <v>460</v>
      </c>
    </row>
    <row r="5" spans="1:6" ht="34.5" customHeight="1" thickBot="1">
      <c r="A5" s="833" t="s">
        <v>484</v>
      </c>
      <c r="B5" s="834" t="s">
        <v>485</v>
      </c>
      <c r="C5" s="835" t="s">
        <v>486</v>
      </c>
      <c r="D5" s="836" t="s">
        <v>432</v>
      </c>
      <c r="E5" s="837" t="s">
        <v>433</v>
      </c>
      <c r="F5" s="838" t="s">
        <v>1</v>
      </c>
    </row>
    <row r="6" spans="1:6" ht="21" customHeight="1" thickBot="1">
      <c r="A6" s="839" t="s">
        <v>487</v>
      </c>
      <c r="B6" s="840"/>
      <c r="C6" s="841"/>
      <c r="D6" s="842" t="s">
        <v>488</v>
      </c>
      <c r="E6" s="843" t="s">
        <v>488</v>
      </c>
      <c r="F6" s="844" t="s">
        <v>488</v>
      </c>
    </row>
    <row r="7" spans="1:6" ht="16.5" customHeight="1" thickBot="1">
      <c r="A7" s="845">
        <v>1</v>
      </c>
      <c r="B7" s="846">
        <v>2</v>
      </c>
      <c r="C7" s="847">
        <v>3</v>
      </c>
      <c r="D7" s="847">
        <v>4</v>
      </c>
      <c r="E7" s="848">
        <v>6</v>
      </c>
      <c r="F7" s="849">
        <v>7</v>
      </c>
    </row>
    <row r="8" spans="1:6" ht="19.5" customHeight="1" thickBot="1">
      <c r="A8" s="850" t="s">
        <v>324</v>
      </c>
      <c r="B8" s="851" t="s">
        <v>489</v>
      </c>
      <c r="C8" s="852"/>
      <c r="D8" s="853">
        <f>D9</f>
        <v>95000</v>
      </c>
      <c r="E8" s="853">
        <f>E9</f>
        <v>0</v>
      </c>
      <c r="F8" s="853">
        <f>F9</f>
        <v>95000</v>
      </c>
    </row>
    <row r="9" spans="1:6" ht="56.25" customHeight="1" thickBot="1">
      <c r="A9" s="854">
        <v>250404</v>
      </c>
      <c r="B9" s="855" t="s">
        <v>122</v>
      </c>
      <c r="C9" s="856" t="s">
        <v>490</v>
      </c>
      <c r="D9" s="857">
        <v>95000</v>
      </c>
      <c r="E9" s="858"/>
      <c r="F9" s="859">
        <f>D9+E9</f>
        <v>95000</v>
      </c>
    </row>
    <row r="10" spans="1:6" ht="16.5" customHeight="1" thickBot="1">
      <c r="A10" s="860">
        <v>10</v>
      </c>
      <c r="B10" s="861" t="s">
        <v>491</v>
      </c>
      <c r="C10" s="862"/>
      <c r="D10" s="863">
        <f>D11</f>
        <v>49000</v>
      </c>
      <c r="E10" s="863">
        <f>E11</f>
        <v>281211</v>
      </c>
      <c r="F10" s="863">
        <f>F11</f>
        <v>330211</v>
      </c>
    </row>
    <row r="11" spans="1:6" ht="58.5" customHeight="1" thickBot="1">
      <c r="A11" s="864" t="s">
        <v>86</v>
      </c>
      <c r="B11" s="855" t="s">
        <v>492</v>
      </c>
      <c r="C11" s="856" t="s">
        <v>493</v>
      </c>
      <c r="D11" s="857">
        <v>49000</v>
      </c>
      <c r="E11" s="858">
        <v>281211</v>
      </c>
      <c r="F11" s="859">
        <f>D11+E11</f>
        <v>330211</v>
      </c>
    </row>
    <row r="12" spans="1:6" ht="17.25" customHeight="1" thickBot="1">
      <c r="A12" s="865" t="s">
        <v>326</v>
      </c>
      <c r="B12" s="866" t="s">
        <v>494</v>
      </c>
      <c r="C12" s="867"/>
      <c r="D12" s="868">
        <f>SUM(D13:D16)</f>
        <v>776760</v>
      </c>
      <c r="E12" s="868">
        <f>SUM(E13:E16)</f>
        <v>119400</v>
      </c>
      <c r="F12" s="868">
        <f>SUM(F13:F16)</f>
        <v>896160</v>
      </c>
    </row>
    <row r="13" spans="1:6" ht="48" customHeight="1">
      <c r="A13" s="869" t="s">
        <v>45</v>
      </c>
      <c r="B13" s="870" t="s">
        <v>46</v>
      </c>
      <c r="C13" s="871" t="s">
        <v>495</v>
      </c>
      <c r="D13" s="872">
        <v>665560</v>
      </c>
      <c r="E13" s="873"/>
      <c r="F13" s="874">
        <f>D13+E13</f>
        <v>665560</v>
      </c>
    </row>
    <row r="14" spans="1:6" ht="54.75" customHeight="1">
      <c r="A14" s="875" t="s">
        <v>107</v>
      </c>
      <c r="B14" s="876" t="s">
        <v>355</v>
      </c>
      <c r="C14" s="877" t="s">
        <v>496</v>
      </c>
      <c r="D14" s="878">
        <v>31000</v>
      </c>
      <c r="E14" s="878">
        <v>99900</v>
      </c>
      <c r="F14" s="879">
        <f>D14+E14</f>
        <v>130900</v>
      </c>
    </row>
    <row r="15" spans="1:6" ht="37.5" customHeight="1">
      <c r="A15" s="875" t="s">
        <v>210</v>
      </c>
      <c r="B15" s="880" t="s">
        <v>209</v>
      </c>
      <c r="C15" s="166"/>
      <c r="D15" s="878">
        <v>70200</v>
      </c>
      <c r="E15" s="878">
        <v>19500</v>
      </c>
      <c r="F15" s="879">
        <f>D15+E15</f>
        <v>89700</v>
      </c>
    </row>
    <row r="16" spans="1:6" ht="20.25" customHeight="1" thickBot="1">
      <c r="A16" s="881" t="s">
        <v>185</v>
      </c>
      <c r="B16" s="882" t="s">
        <v>122</v>
      </c>
      <c r="C16" s="883" t="s">
        <v>497</v>
      </c>
      <c r="D16" s="872">
        <v>10000</v>
      </c>
      <c r="E16" s="872"/>
      <c r="F16" s="874">
        <f>D16+E16</f>
        <v>10000</v>
      </c>
    </row>
    <row r="17" spans="1:6" ht="21.75" customHeight="1" thickBot="1">
      <c r="A17" s="884" t="s">
        <v>328</v>
      </c>
      <c r="B17" s="885" t="s">
        <v>498</v>
      </c>
      <c r="C17" s="886"/>
      <c r="D17" s="887">
        <f>SUM(D18:D21)</f>
        <v>227500</v>
      </c>
      <c r="E17" s="887">
        <f>SUM(E18:E21)</f>
        <v>10000</v>
      </c>
      <c r="F17" s="888">
        <f>SUM(F18:F21)</f>
        <v>237500</v>
      </c>
    </row>
    <row r="18" spans="1:6" ht="114.75" customHeight="1">
      <c r="A18" s="889" t="s">
        <v>214</v>
      </c>
      <c r="B18" s="890" t="s">
        <v>215</v>
      </c>
      <c r="C18" s="891" t="s">
        <v>499</v>
      </c>
      <c r="D18" s="892">
        <v>135000</v>
      </c>
      <c r="E18" s="280"/>
      <c r="F18" s="893">
        <f>D18+E18</f>
        <v>135000</v>
      </c>
    </row>
    <row r="19" spans="1:6" ht="39.75" customHeight="1">
      <c r="A19" s="889" t="s">
        <v>216</v>
      </c>
      <c r="B19" s="516" t="s">
        <v>217</v>
      </c>
      <c r="C19" s="894"/>
      <c r="D19" s="892">
        <v>17500</v>
      </c>
      <c r="E19" s="280"/>
      <c r="F19" s="893">
        <f>D19+E19</f>
        <v>17500</v>
      </c>
    </row>
    <row r="20" spans="1:6" ht="21" customHeight="1">
      <c r="A20" s="895" t="s">
        <v>147</v>
      </c>
      <c r="B20" s="896" t="s">
        <v>148</v>
      </c>
      <c r="C20" s="897"/>
      <c r="D20" s="898">
        <v>70000</v>
      </c>
      <c r="E20" s="899"/>
      <c r="F20" s="893">
        <f>D20+E20</f>
        <v>70000</v>
      </c>
    </row>
    <row r="21" spans="1:6" ht="34.5" customHeight="1" thickBot="1">
      <c r="A21" s="900" t="s">
        <v>185</v>
      </c>
      <c r="B21" s="901" t="s">
        <v>122</v>
      </c>
      <c r="C21" s="902" t="s">
        <v>500</v>
      </c>
      <c r="D21" s="903">
        <v>5000</v>
      </c>
      <c r="E21" s="904">
        <v>10000</v>
      </c>
      <c r="F21" s="904">
        <f>D21+E21</f>
        <v>15000</v>
      </c>
    </row>
    <row r="22" spans="1:6" ht="16.5" customHeight="1" thickBot="1">
      <c r="A22" s="905" t="s">
        <v>335</v>
      </c>
      <c r="B22" s="906" t="s">
        <v>501</v>
      </c>
      <c r="C22" s="907"/>
      <c r="D22" s="908">
        <f>D23+D24</f>
        <v>218540</v>
      </c>
      <c r="E22" s="908">
        <f>E23+E24</f>
        <v>0</v>
      </c>
      <c r="F22" s="909">
        <f>F23+F24</f>
        <v>218540</v>
      </c>
    </row>
    <row r="23" spans="1:6" ht="38.25" customHeight="1">
      <c r="A23" s="910" t="s">
        <v>34</v>
      </c>
      <c r="B23" s="911" t="s">
        <v>48</v>
      </c>
      <c r="C23" s="530" t="s">
        <v>502</v>
      </c>
      <c r="D23" s="912">
        <v>37300</v>
      </c>
      <c r="E23" s="913"/>
      <c r="F23" s="914">
        <f>SUM(D23:E23)</f>
        <v>37300</v>
      </c>
    </row>
    <row r="24" spans="1:6" ht="71.25" customHeight="1" thickBot="1">
      <c r="A24" s="915" t="s">
        <v>35</v>
      </c>
      <c r="B24" s="902" t="s">
        <v>336</v>
      </c>
      <c r="C24" s="902" t="s">
        <v>503</v>
      </c>
      <c r="D24" s="903">
        <v>181240</v>
      </c>
      <c r="E24" s="916"/>
      <c r="F24" s="904">
        <f>SUM(D24:E24)</f>
        <v>181240</v>
      </c>
    </row>
    <row r="25" spans="1:6" ht="19.5" thickBot="1">
      <c r="A25" s="917"/>
      <c r="B25" s="918" t="s">
        <v>504</v>
      </c>
      <c r="C25" s="919"/>
      <c r="D25" s="920">
        <f>D8+D10+D12+D17+D22</f>
        <v>1366800</v>
      </c>
      <c r="E25" s="920">
        <f>E8+E10+E12+E17+E22</f>
        <v>410611</v>
      </c>
      <c r="F25" s="920">
        <f>F8+F10+F12+F17+F22</f>
        <v>1777411</v>
      </c>
    </row>
    <row r="26" spans="1:4" ht="24.75" customHeight="1">
      <c r="A26" s="921" t="s">
        <v>167</v>
      </c>
      <c r="B26" s="922"/>
      <c r="D26" s="923" t="s">
        <v>168</v>
      </c>
    </row>
    <row r="27" spans="1:4" ht="15.75">
      <c r="A27" s="924"/>
      <c r="B27" s="925"/>
      <c r="C27" s="926"/>
      <c r="D27" s="926"/>
    </row>
  </sheetData>
  <sheetProtection/>
  <mergeCells count="7">
    <mergeCell ref="B22:C22"/>
    <mergeCell ref="B4:C4"/>
    <mergeCell ref="B5:B6"/>
    <mergeCell ref="C5:C6"/>
    <mergeCell ref="B12:C12"/>
    <mergeCell ref="C14:C15"/>
    <mergeCell ref="C18:C2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5"/>
  <sheetViews>
    <sheetView tabSelected="1" zoomScalePageLayoutView="0" workbookViewId="0" topLeftCell="A1">
      <selection activeCell="A1" sqref="A1:IV16384"/>
    </sheetView>
  </sheetViews>
  <sheetFormatPr defaultColWidth="9.140625" defaultRowHeight="12.75"/>
  <cols>
    <col min="1" max="1" width="12.7109375" style="0" customWidth="1"/>
    <col min="4" max="4" width="42.00390625" style="0" customWidth="1"/>
    <col min="5" max="5" width="16.57421875" style="0" customWidth="1"/>
    <col min="6" max="6" width="15.28125" style="0" customWidth="1"/>
    <col min="7" max="7" width="15.00390625" style="0" customWidth="1"/>
    <col min="8" max="8" width="14.140625" style="0" hidden="1" customWidth="1"/>
    <col min="9" max="9" width="14.8515625" style="0" customWidth="1"/>
    <col min="10" max="10" width="2.7109375" style="0" customWidth="1"/>
    <col min="12" max="12" width="9.28125" style="0" bestFit="1" customWidth="1"/>
  </cols>
  <sheetData>
    <row r="1" spans="1:9" ht="18">
      <c r="A1" s="927"/>
      <c r="G1" s="928" t="s">
        <v>505</v>
      </c>
      <c r="H1" s="928"/>
      <c r="I1" s="928"/>
    </row>
    <row r="2" spans="7:9" ht="15.75">
      <c r="G2" s="928" t="s">
        <v>44</v>
      </c>
      <c r="H2" s="928"/>
      <c r="I2" s="928"/>
    </row>
    <row r="3" spans="7:9" ht="15.75">
      <c r="G3" s="928" t="s">
        <v>506</v>
      </c>
      <c r="H3" s="928"/>
      <c r="I3" s="928" t="s">
        <v>507</v>
      </c>
    </row>
    <row r="5" spans="1:9" ht="23.25">
      <c r="A5" s="921"/>
      <c r="B5" s="929" t="s">
        <v>508</v>
      </c>
      <c r="C5" s="929"/>
      <c r="D5" s="929"/>
      <c r="E5" s="929"/>
      <c r="F5" s="929"/>
      <c r="G5" s="541"/>
      <c r="H5" s="930"/>
      <c r="I5" s="921"/>
    </row>
    <row r="6" spans="1:9" ht="19.5" thickBot="1">
      <c r="A6" s="921"/>
      <c r="B6" s="921"/>
      <c r="C6" s="921"/>
      <c r="D6" s="921"/>
      <c r="E6" s="921"/>
      <c r="F6" s="921"/>
      <c r="G6" s="921"/>
      <c r="H6" s="921"/>
      <c r="I6" s="921" t="s">
        <v>460</v>
      </c>
    </row>
    <row r="7" spans="1:10" ht="19.5" thickBot="1">
      <c r="A7" s="931" t="s">
        <v>509</v>
      </c>
      <c r="B7" s="932" t="s">
        <v>510</v>
      </c>
      <c r="C7" s="933"/>
      <c r="D7" s="934"/>
      <c r="E7" s="935" t="s">
        <v>511</v>
      </c>
      <c r="F7" s="936" t="s">
        <v>512</v>
      </c>
      <c r="G7" s="937"/>
      <c r="H7" s="937"/>
      <c r="I7" s="938" t="s">
        <v>513</v>
      </c>
      <c r="J7" s="927"/>
    </row>
    <row r="8" spans="1:10" ht="42.75" customHeight="1" thickBot="1">
      <c r="A8" s="939"/>
      <c r="B8" s="940"/>
      <c r="C8" s="941"/>
      <c r="D8" s="942"/>
      <c r="E8" s="943"/>
      <c r="F8" s="918" t="s">
        <v>513</v>
      </c>
      <c r="G8" s="430" t="s">
        <v>514</v>
      </c>
      <c r="H8" s="937"/>
      <c r="I8" s="944"/>
      <c r="J8" s="927"/>
    </row>
    <row r="9" spans="1:10" ht="19.5" thickBot="1">
      <c r="A9" s="918">
        <v>200000</v>
      </c>
      <c r="B9" s="937" t="s">
        <v>515</v>
      </c>
      <c r="C9" s="937"/>
      <c r="D9" s="937"/>
      <c r="E9" s="918">
        <f>E13</f>
        <v>1716733.0100000002</v>
      </c>
      <c r="F9" s="918">
        <f>F13+F10</f>
        <v>764727.05</v>
      </c>
      <c r="G9" s="918">
        <f>G13</f>
        <v>97500</v>
      </c>
      <c r="H9" s="918">
        <f>H13</f>
        <v>0</v>
      </c>
      <c r="I9" s="918">
        <f>I13</f>
        <v>2481460.0600000005</v>
      </c>
      <c r="J9" s="927"/>
    </row>
    <row r="10" spans="1:10" ht="38.25" customHeight="1" thickBot="1">
      <c r="A10" s="945">
        <v>205000</v>
      </c>
      <c r="B10" s="946" t="s">
        <v>516</v>
      </c>
      <c r="C10" s="947"/>
      <c r="D10" s="948"/>
      <c r="E10" s="918">
        <f>E11-E12</f>
        <v>0</v>
      </c>
      <c r="F10" s="918">
        <f>F11-F12</f>
        <v>0</v>
      </c>
      <c r="G10" s="918">
        <f>G11-G12</f>
        <v>0</v>
      </c>
      <c r="H10" s="918">
        <f>H11-H12</f>
        <v>0</v>
      </c>
      <c r="I10" s="918">
        <f>I11-I12</f>
        <v>0</v>
      </c>
      <c r="J10" s="927"/>
    </row>
    <row r="11" spans="1:10" ht="18.75">
      <c r="A11" s="949">
        <v>205100</v>
      </c>
      <c r="B11" s="922" t="s">
        <v>517</v>
      </c>
      <c r="C11" s="922"/>
      <c r="D11" s="922"/>
      <c r="E11" s="950"/>
      <c r="F11" s="951">
        <v>725967.75</v>
      </c>
      <c r="G11" s="950"/>
      <c r="H11" s="952"/>
      <c r="I11" s="953">
        <f>E11+F11</f>
        <v>725967.75</v>
      </c>
      <c r="J11" s="927"/>
    </row>
    <row r="12" spans="1:10" ht="18.75">
      <c r="A12" s="954">
        <v>205200</v>
      </c>
      <c r="B12" s="954" t="s">
        <v>518</v>
      </c>
      <c r="C12" s="954"/>
      <c r="D12" s="954"/>
      <c r="E12" s="955"/>
      <c r="F12" s="955">
        <v>725967.75</v>
      </c>
      <c r="G12" s="955"/>
      <c r="H12" s="956"/>
      <c r="I12" s="957">
        <f>E12+F12</f>
        <v>725967.75</v>
      </c>
      <c r="J12" s="927"/>
    </row>
    <row r="13" spans="1:10" ht="39" customHeight="1" thickBot="1">
      <c r="A13" s="958">
        <v>208000</v>
      </c>
      <c r="B13" s="959" t="s">
        <v>519</v>
      </c>
      <c r="C13" s="960"/>
      <c r="D13" s="961"/>
      <c r="E13" s="958">
        <f>E14-E15+E16</f>
        <v>1716733.0100000002</v>
      </c>
      <c r="F13" s="958">
        <f>F14-F15+F16</f>
        <v>764727.05</v>
      </c>
      <c r="G13" s="958">
        <f>G14-G15+G16</f>
        <v>97500</v>
      </c>
      <c r="H13" s="962">
        <f>H14-H15+H16</f>
        <v>0</v>
      </c>
      <c r="I13" s="958">
        <f>I14-I15+I16</f>
        <v>2481460.0600000005</v>
      </c>
      <c r="J13" s="927"/>
    </row>
    <row r="14" spans="1:10" ht="19.5" thickBot="1">
      <c r="A14" s="945">
        <v>208100</v>
      </c>
      <c r="B14" s="963" t="s">
        <v>517</v>
      </c>
      <c r="C14" s="963"/>
      <c r="D14" s="963"/>
      <c r="E14" s="945">
        <v>3179053.24</v>
      </c>
      <c r="F14" s="963">
        <v>895830.43</v>
      </c>
      <c r="G14" s="964">
        <v>84846.49</v>
      </c>
      <c r="H14" s="963"/>
      <c r="I14" s="945">
        <f>E14+F14</f>
        <v>4074883.6700000004</v>
      </c>
      <c r="J14" s="927"/>
    </row>
    <row r="15" spans="1:10" ht="19.5" thickBot="1">
      <c r="A15" s="945">
        <v>208200</v>
      </c>
      <c r="B15" s="963" t="s">
        <v>518</v>
      </c>
      <c r="C15" s="963"/>
      <c r="D15" s="963"/>
      <c r="E15" s="964">
        <v>1364820.23</v>
      </c>
      <c r="F15" s="963">
        <v>228603.38</v>
      </c>
      <c r="G15" s="964">
        <v>84846.49</v>
      </c>
      <c r="H15" s="963"/>
      <c r="I15" s="945">
        <f>E15+F15</f>
        <v>1593423.6099999999</v>
      </c>
      <c r="J15" s="927"/>
    </row>
    <row r="16" spans="1:10" ht="62.25" customHeight="1" thickBot="1">
      <c r="A16" s="945">
        <v>208400</v>
      </c>
      <c r="B16" s="946" t="s">
        <v>520</v>
      </c>
      <c r="C16" s="947"/>
      <c r="D16" s="948"/>
      <c r="E16" s="964">
        <v>-97500</v>
      </c>
      <c r="F16" s="964">
        <v>97500</v>
      </c>
      <c r="G16" s="964">
        <v>97500</v>
      </c>
      <c r="H16" s="963"/>
      <c r="I16" s="945">
        <f>E16+F16</f>
        <v>0</v>
      </c>
      <c r="J16" s="927"/>
    </row>
    <row r="17" spans="1:10" ht="19.5" customHeight="1" thickBot="1">
      <c r="A17" s="965"/>
      <c r="B17" s="966" t="s">
        <v>521</v>
      </c>
      <c r="C17" s="967"/>
      <c r="D17" s="967"/>
      <c r="E17" s="968">
        <f>E13</f>
        <v>1716733.0100000002</v>
      </c>
      <c r="F17" s="968">
        <f>F13</f>
        <v>764727.05</v>
      </c>
      <c r="G17" s="968">
        <f>G13</f>
        <v>97500</v>
      </c>
      <c r="H17" s="968">
        <f>H13</f>
        <v>0</v>
      </c>
      <c r="I17" s="968">
        <f>I13</f>
        <v>2481460.0600000005</v>
      </c>
      <c r="J17" s="927"/>
    </row>
    <row r="18" spans="1:10" ht="19.5" thickBot="1">
      <c r="A18" s="918">
        <v>600000</v>
      </c>
      <c r="B18" s="937" t="s">
        <v>522</v>
      </c>
      <c r="C18" s="937"/>
      <c r="D18" s="937"/>
      <c r="E18" s="918">
        <f>E19</f>
        <v>1716733.0100000002</v>
      </c>
      <c r="F18" s="918">
        <f>F19</f>
        <v>764727.0500000002</v>
      </c>
      <c r="G18" s="918">
        <f>G19</f>
        <v>97500</v>
      </c>
      <c r="H18" s="918">
        <f>H19</f>
        <v>0</v>
      </c>
      <c r="I18" s="918">
        <f>I19</f>
        <v>2481460.06</v>
      </c>
      <c r="J18" s="927"/>
    </row>
    <row r="19" spans="1:10" ht="21.75" customHeight="1">
      <c r="A19" s="969">
        <v>602000</v>
      </c>
      <c r="B19" s="969" t="s">
        <v>523</v>
      </c>
      <c r="C19" s="969"/>
      <c r="D19" s="969"/>
      <c r="E19" s="969">
        <f>E20-E21+E22</f>
        <v>1716733.0100000002</v>
      </c>
      <c r="F19" s="969">
        <f>F20-F21+F22</f>
        <v>764727.0500000002</v>
      </c>
      <c r="G19" s="969">
        <f>G20-G21+G22</f>
        <v>97500</v>
      </c>
      <c r="H19" s="969">
        <f>H20-H21+H22</f>
        <v>0</v>
      </c>
      <c r="I19" s="969">
        <f>I20-I21+I22</f>
        <v>2481460.06</v>
      </c>
      <c r="J19" s="927"/>
    </row>
    <row r="20" spans="1:10" ht="18.75">
      <c r="A20" s="954">
        <v>602100</v>
      </c>
      <c r="B20" s="954" t="s">
        <v>517</v>
      </c>
      <c r="C20" s="954"/>
      <c r="D20" s="954"/>
      <c r="E20" s="954">
        <f aca="true" t="shared" si="0" ref="E20:G21">E14</f>
        <v>3179053.24</v>
      </c>
      <c r="F20" s="954">
        <f>F14+F11</f>
        <v>1621798.1800000002</v>
      </c>
      <c r="G20" s="954">
        <f t="shared" si="0"/>
        <v>84846.49</v>
      </c>
      <c r="H20" s="954"/>
      <c r="I20" s="954">
        <f>E20+F20</f>
        <v>4800851.42</v>
      </c>
      <c r="J20" s="927"/>
    </row>
    <row r="21" spans="1:10" ht="18.75">
      <c r="A21" s="954">
        <v>602200</v>
      </c>
      <c r="B21" s="970" t="s">
        <v>518</v>
      </c>
      <c r="C21" s="954"/>
      <c r="D21" s="954"/>
      <c r="E21" s="954">
        <f t="shared" si="0"/>
        <v>1364820.23</v>
      </c>
      <c r="F21" s="954">
        <f>F15+F12</f>
        <v>954571.13</v>
      </c>
      <c r="G21" s="970">
        <f t="shared" si="0"/>
        <v>84846.49</v>
      </c>
      <c r="H21" s="954"/>
      <c r="I21" s="954">
        <f>E21+F21</f>
        <v>2319391.36</v>
      </c>
      <c r="J21" s="927"/>
    </row>
    <row r="22" spans="1:10" ht="55.5" customHeight="1">
      <c r="A22" s="954">
        <v>602400</v>
      </c>
      <c r="B22" s="971" t="s">
        <v>520</v>
      </c>
      <c r="C22" s="971"/>
      <c r="D22" s="971"/>
      <c r="E22" s="954">
        <f>E16</f>
        <v>-97500</v>
      </c>
      <c r="F22" s="954">
        <f>F16</f>
        <v>97500</v>
      </c>
      <c r="G22" s="954">
        <f>G16</f>
        <v>97500</v>
      </c>
      <c r="H22" s="954">
        <f>H16</f>
        <v>0</v>
      </c>
      <c r="I22" s="954">
        <f>I16</f>
        <v>0</v>
      </c>
      <c r="J22" s="927"/>
    </row>
    <row r="23" spans="1:10" ht="20.25" customHeight="1" thickBot="1">
      <c r="A23" s="972"/>
      <c r="B23" s="973" t="s">
        <v>524</v>
      </c>
      <c r="C23" s="960"/>
      <c r="D23" s="974"/>
      <c r="E23" s="975">
        <f>E18</f>
        <v>1716733.0100000002</v>
      </c>
      <c r="F23" s="975">
        <f>F18</f>
        <v>764727.0500000002</v>
      </c>
      <c r="G23" s="975">
        <f>G18</f>
        <v>97500</v>
      </c>
      <c r="H23" s="975">
        <f>H18</f>
        <v>0</v>
      </c>
      <c r="I23" s="975">
        <f>I18</f>
        <v>2481460.06</v>
      </c>
      <c r="J23" s="927"/>
    </row>
    <row r="24" spans="1:10" ht="18.75">
      <c r="A24" s="921"/>
      <c r="B24" s="921"/>
      <c r="C24" s="921"/>
      <c r="D24" s="921"/>
      <c r="E24" s="921"/>
      <c r="F24" s="921"/>
      <c r="G24" s="921"/>
      <c r="H24" s="921"/>
      <c r="I24" s="921"/>
      <c r="J24" s="927"/>
    </row>
    <row r="25" spans="1:11" ht="20.25">
      <c r="A25" s="541" t="s">
        <v>167</v>
      </c>
      <c r="B25" s="541"/>
      <c r="C25" s="541"/>
      <c r="D25" s="541"/>
      <c r="F25" s="976" t="s">
        <v>168</v>
      </c>
      <c r="G25" s="977"/>
      <c r="H25" s="977"/>
      <c r="I25" s="977"/>
      <c r="J25" s="927"/>
      <c r="K25" s="921"/>
    </row>
  </sheetData>
  <sheetProtection/>
  <mergeCells count="11">
    <mergeCell ref="B16:D16"/>
    <mergeCell ref="B17:D17"/>
    <mergeCell ref="B22:D22"/>
    <mergeCell ref="B23:D23"/>
    <mergeCell ref="F25:I25"/>
    <mergeCell ref="A7:A8"/>
    <mergeCell ref="B7:D8"/>
    <mergeCell ref="E7:E8"/>
    <mergeCell ref="I7:I8"/>
    <mergeCell ref="B10:D10"/>
    <mergeCell ref="B13:D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Сергей</cp:lastModifiedBy>
  <cp:lastPrinted>2014-04-29T06:36:09Z</cp:lastPrinted>
  <dcterms:created xsi:type="dcterms:W3CDTF">1996-10-08T23:32:33Z</dcterms:created>
  <dcterms:modified xsi:type="dcterms:W3CDTF">2014-05-07T06:04:26Z</dcterms:modified>
  <cp:category/>
  <cp:version/>
  <cp:contentType/>
  <cp:contentStatus/>
</cp:coreProperties>
</file>